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codeName="Tento_zošit" defaultThemeVersion="124226"/>
  <mc:AlternateContent xmlns:mc="http://schemas.openxmlformats.org/markup-compatibility/2006">
    <mc:Choice Requires="x15">
      <x15ac:absPath xmlns:x15ac="http://schemas.microsoft.com/office/spreadsheetml/2010/11/ac" url="/Users/romanadamik/Documents/Dokumenty/Granty/Ministerstvo športu 2025/"/>
    </mc:Choice>
  </mc:AlternateContent>
  <xr:revisionPtr revIDLastSave="0" documentId="13_ncr:1_{9E38E9A0-7D4D-DE49-AF24-223BA8DC9FA0}" xr6:coauthVersionLast="47" xr6:coauthVersionMax="47" xr10:uidLastSave="{00000000-0000-0000-0000-000000000000}"/>
  <bookViews>
    <workbookView xWindow="4440" yWindow="740" windowWidth="24960" windowHeight="16920" activeTab="2" xr2:uid="{EC8A2856-8220-4009-B1AF-87C99018A1F0}"/>
  </bookViews>
  <sheets>
    <sheet name="Usmernenie" sheetId="5" state="hidden" r:id="rId1"/>
    <sheet name="Príklady" sheetId="7" state="hidden" r:id="rId2"/>
    <sheet name="Príjmy" sheetId="6" r:id="rId3"/>
    <sheet name="Spolu" sheetId="9" state="hidden" r:id="rId4"/>
    <sheet name="Doklady" sheetId="4" r:id="rId5"/>
    <sheet name="Adr" sheetId="2" state="hidden" r:id="rId6"/>
    <sheet name="FP" sheetId="1" state="hidden" r:id="rId7"/>
    <sheet name="Cis" sheetId="3" state="hidden" r:id="rId8"/>
    <sheet name="Avízo - výnosy" sheetId="10" state="hidden" r:id="rId9"/>
    <sheet name="Avízo - vratka" sheetId="11" state="hidden" r:id="rId10"/>
    <sheet name="Skratky" sheetId="8" state="hidden"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<sst xmlns="http://schemas.openxmlformats.org/spreadsheetml/2006/main" count="6559" uniqueCount="3022">
  <si>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</si>
  <si>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</si>
  <si>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</si>
  <si>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</si>
  <si>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</si>
  <si>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</si>
  <si>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</si>
  <si>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</si>
  <si>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</si>
  <si>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</si>
  <si>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</si>
  <si>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</si>
  <si>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</si>
  <si>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</si>
  <si>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</si>
  <si>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</si>
  <si>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</si>
  <si>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</si>
  <si>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</si>
  <si>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</si>
  <si>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</si>
  <si>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</si>
  <si>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</si>
  <si>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</si>
  <si>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</si>
  <si>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</si>
  <si>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</si>
  <si>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</si>
  <si>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</si>
  <si>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</si>
  <si>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</si>
  <si>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</si>
  <si>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</si>
  <si>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</si>
  <si>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</si>
  <si>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</si>
  <si>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</si>
  <si>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</si>
  <si>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</si>
  <si>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</si>
  <si>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</si>
  <si>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</si>
  <si>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</si>
  <si>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</si>
  <si>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</si>
  <si>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</si>
  <si>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</si>
  <si>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</si>
  <si>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</si>
  <si>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</si>
  <si>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</si>
  <si>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</si>
  <si>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</si>
  <si>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</si>
  <si>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</si>
  <si>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</si>
  <si>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</si>
  <si>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</si>
  <si>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</si>
  <si>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</si>
  <si>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</si>
  <si>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</si>
  <si>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</si>
  <si>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</si>
  <si>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</si>
  <si>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</si>
  <si>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</si>
  <si>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</si>
  <si>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</si>
  <si>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</si>
  <si>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</si>
  <si>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</si>
  <si>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</si>
  <si>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</si>
  <si>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</si>
  <si>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</si>
  <si>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</si>
  <si>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</si>
  <si>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</si>
  <si>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</si>
  <si>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</si>
  <si>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</si>
  <si>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</si>
  <si>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</si>
  <si>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</si>
  <si>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</si>
  <si>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</si>
  <si>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</si>
  <si>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</si>
  <si>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</si>
  <si>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</si>
  <si>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</si>
  <si>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</si>
  <si>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</si>
  <si>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</si>
  <si>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</si>
  <si>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</si>
  <si>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</si>
  <si>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</si>
  <si>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</si>
  <si>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</si>
  <si>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</si>
  <si>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</si>
  <si>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</si>
  <si>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</si>
  <si>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</si>
  <si>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</si>
  <si>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</si>
  <si>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</si>
  <si>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</si>
  <si>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</si>
  <si>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</si>
  <si>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</si>
  <si>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</si>
  <si>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</si>
  <si>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</si>
  <si>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</si>
  <si>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</si>
  <si>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</si>
  <si>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</si>
  <si>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</si>
  <si>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</si>
  <si>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</si>
  <si>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</si>
  <si>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</si>
  <si>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</si>
  <si>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</si>
  <si>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</si>
  <si>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</si>
  <si>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</si>
  <si>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</si>
  <si>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</si>
  <si>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</si>
  <si>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</si>
  <si>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</si>
  <si>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</si>
  <si>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</si>
  <si>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</si>
  <si>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</si>
  <si>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</si>
  <si>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</si>
  <si>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</si>
  <si>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</si>
  <si>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</si>
  <si>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</si>
  <si>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</si>
  <si>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</si>
  <si>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</si>
  <si>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</si>
  <si>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</si>
  <si>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</si>
  <si>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</si>
  <si>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</si>
  <si>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</si>
  <si>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</si>
  <si>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</si>
  <si>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</si>
  <si>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</si>
  <si>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</si>
  <si>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</si>
  <si>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</si>
  <si>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</si>
  <si>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</si>
  <si>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</si>
  <si>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</si>
  <si>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</si>
  <si>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</si>
  <si>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</si>
  <si>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</si>
  <si>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</si>
  <si>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</si>
  <si>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</si>
  <si>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</si>
  <si>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</si>
  <si>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</si>
  <si>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</si>
  <si>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</si>
  <si>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</si>
  <si>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</si>
  <si>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</si>
  <si>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</si>
  <si>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</si>
  <si>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</si>
  <si>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</si>
  <si>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</si>
  <si>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</si>
  <si>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</si>
  <si>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</si>
  <si>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</si>
  <si>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</si>
  <si>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</si>
  <si>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</si>
  <si>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</si>
  <si>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</si>
  <si>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</si>
  <si>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</si>
  <si>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</si>
  <si>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</si>
  <si>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</si>
  <si>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</si>
  <si>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</si>
  <si>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</si>
  <si>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</si>
  <si>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</si>
  <si>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</si>
  <si>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</si>
  <si>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</si>
  <si>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</si>
  <si>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</si>
  <si>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</si>
  <si>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</si>
  <si>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</si>
  <si>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</si>
  <si>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</si>
  <si>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</si>
  <si>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</si>
  <si>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</si>
  <si>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</si>
  <si>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</si>
  <si>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</si>
  <si>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</si>
  <si>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</si>
  <si>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</si>
  <si>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</si>
  <si>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</si>
  <si>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</si>
  <si>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</si>
  <si>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</si>
  <si>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</si>
  <si>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</si>
  <si>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</si>
  <si>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</si>
  <si>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</si>
  <si>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</si>
  <si>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</si>
  <si>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</si>
  <si>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</si>
  <si>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</si>
  <si>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</si>
  <si>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</si>
  <si>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</si>
  <si>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</si>
  <si>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</si>
  <si>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</si>
  <si>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</si>
  <si>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</si>
  <si>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</si>
  <si>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</si>
  <si>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</si>
  <si>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</si>
  <si>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</si>
  <si>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</si>
  <si>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</si>
  <si>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</si>
  <si>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</si>
  <si>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</si>
  <si>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</si>
  <si>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</si>
  <si>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</si>
  <si>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</si>
  <si>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</si>
  <si>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</si>
  <si>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</si>
  <si>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</si>
  <si>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</si>
  <si>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</si>
  <si>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</si>
  <si>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</si>
  <si>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</si>
  <si>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</si>
  <si>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</si>
  <si>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</si>
  <si>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</si>
  <si>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</si>
  <si>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</si>
  <si>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</si>
  <si>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</si>
  <si>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</si>
  <si>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</si>
  <si>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</si>
  <si>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</si>
  <si>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</si>
  <si>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</si>
  <si>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</si>
  <si>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</si>
  <si>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</si>
  <si>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</si>
  <si>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</si>
  <si>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</si>
  <si>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</si>
  <si>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</si>
  <si>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</si>
  <si>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</si>
  <si>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</si>
  <si>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</si>
  <si>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</si>
  <si>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</si>
  <si>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</si>
  <si>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</si>
  <si>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</si>
  <si>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</si>
  <si>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</si>
  <si>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</si>
  <si>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</si>
  <si>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</si>
  <si>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</si>
  <si>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</si>
  <si>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</si>
  <si>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</si>
  <si>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</si>
  <si>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</si>
  <si>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</si>
  <si>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</si>
  <si>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</si>
  <si>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</si>
  <si>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</si>
  <si>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</si>
  <si>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</si>
  <si>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</si>
  <si>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</si>
  <si>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</si>
  <si>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</si>
  <si>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</si>
  <si>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</si>
  <si>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</si>
  <si>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</si>
  <si>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</si>
  <si>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</si>
  <si>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</si>
  <si>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</si>
  <si>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</si>
  <si>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</si>
  <si>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</si>
  <si>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</si>
  <si>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</si>
  <si>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</si>
  <si>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</si>
  <si>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</si>
  <si>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</si>
  <si>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</si>
  <si>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</si>
  <si>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</si>
  <si>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</si>
  <si>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</si>
  <si>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</si>
  <si>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</si>
  <si>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</si>
  <si>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</si>
  <si>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</si>
  <si>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</si>
  <si>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</si>
  <si>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</si>
  <si>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</si>
  <si>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</si>
  <si>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</si>
  <si>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</si>
  <si>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</si>
  <si>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</si>
  <si>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</si>
  <si>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</si>
  <si>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</si>
  <si>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</si>
  <si>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</si>
  <si>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</si>
  <si>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</si>
  <si>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</si>
  <si>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</si>
  <si>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</si>
  <si>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</si>
  <si>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</si>
  <si>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</si>
  <si>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</si>
  <si>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</si>
  <si>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</si>
  <si>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</si>
  <si>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</si>
  <si>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</si>
  <si>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</si>
  <si>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</si>
  <si>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</si>
  <si>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</si>
  <si>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</si>
  <si>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</si>
  <si>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</si>
  <si>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</si>
  <si>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</si>
  <si>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</si>
  <si>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</si>
  <si>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</si>
  <si>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</si>
  <si>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</si>
  <si>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</si>
  <si>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</si>
  <si>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</si>
  <si>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</si>
  <si>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</si>
  <si>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</si>
  <si>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</si>
  <si>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</si>
  <si>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</si>
  <si>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</si>
  <si>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</si>
  <si>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</si>
  <si>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</si>
  <si>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</si>
  <si>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</si>
  <si>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</si>
  <si>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</si>
  <si>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</si>
  <si>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</si>
  <si>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</si>
  <si>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</si>
  <si>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</si>
  <si>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</si>
  <si>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</si>
  <si>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</si>
  <si>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</si>
  <si>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</si>
  <si>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</si>
  <si>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</si>
  <si>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</si>
  <si>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</si>
  <si>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</si>
  <si>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</si>
  <si>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</si>
  <si>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</si>
  <si>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</si>
  <si>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</si>
  <si>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</si>
  <si>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</si>
  <si>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</si>
  <si>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</si>
  <si>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</si>
  <si>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</si>
  <si>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</si>
  <si>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</si>
  <si>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</si>
  <si>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</si>
  <si>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</si>
  <si>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</si>
  <si>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</si>
  <si>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</si>
  <si>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</si>
  <si>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</si>
  <si>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</si>
  <si>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</si>
  <si>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</si>
  <si>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</si>
  <si>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</si>
  <si>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</si>
  <si>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</si>
  <si>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</si>
  <si>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</si>
  <si>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</si>
  <si>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</si>
  <si>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</si>
  <si>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</si>
  <si>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</si>
  <si>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</si>
  <si>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</si>
  <si>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</si>
  <si>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</si>
  <si>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</si>
  <si>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</si>
  <si>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</si>
  <si>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</si>
  <si>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</si>
  <si>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</si>
  <si>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</si>
  <si>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</si>
  <si>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</si>
  <si>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</si>
  <si>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</si>
  <si>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</si>
  <si>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</si>
  <si>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</si>
  <si>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</si>
  <si>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</si>
  <si>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</si>
  <si>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</si>
  <si>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</si>
  <si>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</si>
  <si>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</si>
  <si>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</si>
  <si>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</si>
  <si>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</si>
  <si>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</si>
  <si>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</si>
  <si>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</si>
  <si>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</si>
  <si>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</si>
  <si>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</si>
  <si>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</si>
  <si>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</si>
  <si>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</si>
  <si>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</si>
  <si>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</si>
  <si>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</si>
  <si>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</si>
  <si>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</si>
  <si>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</si>
  <si>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</si>
  <si>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</si>
  <si>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</si>
  <si>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</si>
  <si>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</si>
  <si>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</si>
  <si>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</si>
  <si>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</si>
  <si>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</si>
  <si>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</si>
  <si>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</si>
  <si>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</si>
  <si>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</si>
  <si>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</si>
  <si>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</si>
  <si>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</si>
  <si>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</si>
  <si>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</si>
  <si>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</si>
  <si>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</si>
  <si>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</si>
  <si>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</si>
  <si>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</si>
  <si>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</si>
  <si>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</si>
  <si>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</si>
  <si>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</si>
  <si>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</si>
  <si>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</si>
  <si>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</si>
  <si>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</si>
  <si>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</si>
  <si>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</si>
  <si>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</si>
  <si>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</si>
  <si>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</si>
  <si>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</si>
  <si>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</si>
  <si>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</si>
  <si>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</si>
  <si>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</si>
  <si>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</si>
  <si>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</si>
  <si>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</si>
  <si>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</si>
  <si>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</si>
  <si>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</si>
  <si>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</si>
  <si>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</si>
  <si>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</si>
  <si>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</si>
  <si>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</si>
  <si>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</si>
  <si>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</si>
  <si>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</si>
  <si>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</si>
  <si>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</si>
  <si>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</si>
  <si>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</si>
  <si>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</si>
  <si>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</si>
  <si>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</si>
  <si>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</si>
  <si>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</si>
  <si>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</si>
  <si>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</si>
  <si>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</si>
  <si>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</si>
  <si>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</si>
  <si>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</si>
  <si>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</si>
  <si>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</si>
  <si>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</si>
  <si>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</si>
  <si>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</si>
  <si>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</si>
  <si>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</si>
  <si>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</si>
  <si>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</si>
  <si>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</si>
  <si>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</si>
  <si>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</si>
  <si>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</si>
  <si>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</si>
  <si>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</si>
  <si>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</si>
  <si>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</si>
  <si>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</si>
  <si>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</si>
  <si>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</si>
  <si>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</si>
  <si>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</si>
  <si>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</si>
  <si>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</si>
  <si>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</si>
  <si>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</si>
  <si>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</si>
  <si>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</si>
  <si>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</si>
  <si>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</si>
  <si>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</si>
  <si>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</si>
  <si>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</si>
  <si>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</si>
  <si>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</si>
  <si>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</si>
  <si>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</si>
  <si>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</si>
  <si>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</si>
  <si>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</si>
  <si>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</si>
  <si>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</si>
  <si>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</si>
  <si>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</si>
  <si>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</si>
  <si>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</si>
  <si>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</si>
  <si>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</si>
  <si>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</si>
  <si>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</si>
  <si>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</si>
  <si>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</si>
  <si>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</si>
  <si>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</si>
  <si>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</si>
  <si>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</si>
  <si>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</si>
  <si>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</si>
  <si>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</si>
  <si>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</si>
  <si>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</si>
  <si>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</si>
  <si>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</si>
  <si>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</si>
  <si>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</si>
  <si>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</si>
  <si>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</si>
  <si>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</si>
  <si>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</si>
  <si>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</si>
  <si>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</si>
  <si>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</si>
  <si>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</si>
  <si>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</si>
  <si>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</si>
  <si>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</si>
  <si>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</si>
  <si>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</si>
  <si>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</si>
  <si>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</si>
  <si>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</si>
  <si>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</si>
  <si>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</si>
  <si>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</si>
  <si>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</si>
  <si>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</si>
  <si>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</si>
  <si>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</si>
  <si>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</si>
  <si>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</si>
  <si>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</si>
  <si>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</si>
  <si>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</si>
  <si>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</si>
  <si>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</si>
  <si>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</si>
  <si>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</si>
  <si>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</si>
  <si>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</si>
  <si>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</si>
  <si>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</si>
  <si>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</si>
  <si>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</si>
  <si>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</si>
  <si>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</si>
  <si>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</si>
  <si>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</si>
  <si>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</si>
  <si>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</si>
  <si>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</si>
  <si>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</si>
  <si>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</si>
  <si>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</si>
  <si>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</si>
  <si>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</si>
  <si>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</si>
  <si>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</si>
  <si>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</si>
  <si>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</si>
  <si>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</si>
  <si>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</si>
  <si>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</si>
  <si>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</si>
  <si>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</si>
  <si>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</si>
  <si>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</si>
  <si>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</si>
  <si>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</si>
  <si>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</si>
  <si>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</si>
  <si>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</si>
  <si>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</si>
  <si>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</si>
  <si>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</si>
  <si>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</si>
  <si>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</si>
  <si>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</si>
  <si>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</si>
  <si>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</si>
  <si>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</si>
  <si>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</si>
  <si>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</si>
  <si>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</si>
  <si>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</si>
  <si>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</si>
  <si>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</si>
  <si>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</si>
  <si>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</si>
  <si>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</si>
  <si>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</si>
  <si>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</si>
  <si>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</si>
  <si>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</si>
  <si>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</si>
  <si>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</si>
  <si>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</si>
  <si>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</si>
  <si>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</si>
  <si>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</si>
  <si>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</si>
  <si>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</si>
  <si>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</si>
  <si>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</si>
  <si>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</si>
  <si>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</si>
  <si>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</si>
  <si>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</si>
  <si>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</si>
  <si>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</si>
  <si>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</si>
  <si>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</si>
  <si>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</si>
  <si>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</si>
  <si>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</si>
  <si>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</si>
  <si>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</si>
  <si>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</si>
  <si>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</si>
  <si>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</si>
  <si>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</si>
  <si>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</si>
  <si>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</si>
  <si>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</si>
  <si>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</si>
  <si>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</si>
  <si>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</si>
  <si>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</si>
  <si>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</si>
  <si>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</si>
  <si>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</si>
  <si>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</si>
  <si>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</si>
  <si>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</si>
  <si>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</si>
  <si>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</si>
  <si>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</si>
  <si>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</si>
  <si>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</si>
  <si>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</si>
  <si>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</si>
  <si>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</si>
  <si>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</si>
  <si>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</si>
  <si>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</si>
  <si>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</si>
  <si>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</si>
  <si>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</si>
  <si>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</si>
  <si>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</si>
  <si>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</si>
  <si>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</si>
  <si>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</si>
  <si>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</si>
  <si>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</si>
  <si>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</si>
  <si>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</si>
  <si>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</si>
  <si>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</si>
  <si>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</si>
  <si>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</si>
  <si>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</si>
  <si>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</si>
  <si>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</si>
  <si>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</si>
  <si>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</si>
  <si>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</si>
  <si>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</si>
  <si>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</si>
  <si>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</si>
  <si>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</si>
  <si>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</si>
  <si>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</si>
  <si>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</si>
  <si>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</si>
  <si>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</si>
  <si>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</si>
  <si>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</si>
  <si>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</si>
  <si>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</si>
  <si>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</si>
  <si>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</si>
  <si>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</si>
  <si>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</si>
  <si>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</si>
  <si>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</si>
  <si>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</si>
  <si>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</si>
  <si>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</si>
  <si>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</si>
  <si>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</si>
  <si>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</si>
  <si>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</si>
  <si>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</si>
  <si>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</si>
  <si>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</si>
  <si>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</si>
  <si>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</si>
  <si>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</si>
  <si>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</si>
  <si>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</si>
  <si>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</si>
  <si>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</si>
  <si>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</si>
  <si>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</si>
  <si>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</si>
  <si>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</si>
  <si>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</si>
  <si>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</si>
  <si>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</si>
  <si>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</si>
  <si>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</si>
  <si>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</si>
  <si>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</si>
  <si>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</si>
  <si>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</si>
  <si>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</si>
  <si>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</si>
  <si>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</si>
  <si>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</si>
  <si>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</si>
  <si>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</si>
  <si>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</si>
  <si>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</si>
  <si>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</si>
  <si>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</si>
  <si>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</si>
  <si>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</si>
  <si>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</si>
  <si>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</si>
  <si>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</si>
  <si>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</si>
  <si>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</si>
  <si>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</si>
  <si>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</si>
  <si>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</si>
  <si>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</si>
  <si>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</si>
  <si>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</si>
  <si>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</si>
  <si>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</si>
  <si>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</si>
  <si>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</si>
  <si>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</si>
  <si>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</si>
  <si>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</si>
  <si>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</si>
  <si>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</si>
  <si>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</si>
  <si>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</si>
  <si>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</si>
  <si>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</si>
  <si>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</si>
  <si>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</si>
  <si>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</si>
  <si>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</si>
  <si>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</si>
  <si>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</si>
  <si>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</si>
  <si>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</si>
  <si>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</si>
  <si>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</si>
  <si>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</si>
  <si>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</si>
  <si>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</si>
  <si>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</si>
  <si>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</si>
  <si>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</si>
  <si>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</si>
  <si>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</si>
  <si>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</si>
  <si>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</si>
  <si>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</si>
  <si>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</si>
  <si>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</si>
  <si>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</si>
  <si>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</si>
  <si>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</si>
  <si>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</si>
  <si>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</si>
  <si>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</si>
  <si>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</si>
  <si>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</si>
  <si>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</si>
  <si>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</si>
  <si>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</si>
  <si>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</si>
  <si>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</si>
  <si>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</si>
  <si>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</si>
  <si>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</si>
  <si>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</si>
  <si>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</si>
  <si>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</si>
  <si>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</si>
  <si>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</si>
  <si>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</si>
  <si>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</si>
  <si>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</si>
  <si>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</si>
  <si>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</si>
  <si>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</si>
  <si>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</si>
  <si>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</si>
  <si>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</si>
  <si>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</si>
  <si>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</si>
  <si>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</si>
  <si>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</si>
  <si>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</si>
  <si>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</si>
  <si>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</si>
  <si>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</si>
  <si>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</si>
  <si>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</si>
  <si>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</si>
  <si>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</si>
  <si>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</si>
  <si>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</si>
  <si>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</si>
  <si>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</si>
  <si>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</si>
  <si>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</si>
  <si>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</si>
  <si>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</si>
  <si>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</si>
  <si>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</si>
  <si>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</si>
  <si>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</si>
  <si>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</si>
  <si>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</si>
  <si>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</si>
  <si>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</si>
  <si>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</si>
  <si>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</si>
  <si>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</si>
  <si>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</si>
  <si>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</si>
  <si>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</si>
  <si>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</si>
  <si>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</si>
  <si>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</si>
  <si>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</si>
  <si>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</si>
  <si>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</si>
  <si>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</si>
  <si>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</si>
  <si>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</si>
  <si>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</si>
  <si>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</si>
  <si>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</si>
  <si>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</si>
  <si>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</si>
  <si>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</si>
  <si>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</si>
  <si>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</si>
  <si>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</si>
  <si>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</si>
  <si>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</si>
  <si>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</si>
  <si>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</si>
  <si>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</si>
  <si>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</si>
  <si>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</si>
  <si>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</si>
  <si>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</si>
  <si>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</si>
  <si>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</si>
  <si>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</si>
  <si>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</si>
  <si>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</si>
  <si>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</si>
  <si>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</si>
  <si>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</si>
  <si>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</si>
  <si>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</si>
  <si>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</si>
  <si>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</si>
  <si>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</si>
  <si>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</si>
  <si>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</si>
  <si>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</si>
  <si>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</si>
  <si>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</si>
  <si>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</si>
  <si>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</si>
  <si>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</si>
  <si>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</si>
  <si>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</si>
  <si>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</si>
  <si>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</si>
  <si>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</si>
  <si>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</si>
  <si>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</si>
  <si>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</si>
  <si>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</si>
  <si>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</si>
  <si>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</si>
  <si>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</si>
  <si>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</si>
  <si>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</si>
  <si>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</si>
  <si>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</si>
  <si>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</si>
  <si>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</si>
  <si>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</si>
  <si>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</si>
  <si>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</si>
  <si>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</si>
  <si>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</si>
  <si>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</si>
  <si>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</si>
  <si>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</si>
  <si>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</si>
  <si>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</si>
  <si>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</si>
  <si>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</si>
  <si>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</si>
  <si>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</si>
  <si>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</si>
  <si>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</si>
  <si>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</si>
  <si>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</si>
  <si>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</si>
  <si>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</si>
  <si>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</si>
  <si>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</si>
  <si>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</si>
  <si>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</si>
  <si>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</si>
  <si>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</si>
  <si>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</si>
  <si>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</si>
  <si>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</si>
  <si>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</si>
  <si>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</si>
  <si>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</si>
  <si>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</si>
  <si>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</si>
  <si>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</si>
  <si>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</si>
  <si>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</si>
  <si>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</si>
  <si>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</si>
  <si>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</si>
  <si>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</si>
  <si>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</si>
  <si>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</si>
  <si>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</si>
  <si>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</si>
  <si>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</si>
  <si>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</si>
  <si>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</si>
  <si>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</si>
  <si>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</si>
  <si>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</si>
  <si>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</si>
  <si>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</si>
  <si>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</si>
  <si>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</si>
  <si>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</si>
  <si>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</si>
  <si>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</si>
  <si>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</si>
  <si>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</si>
  <si>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</si>
  <si>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</si>
  <si>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</si>
  <si>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</si>
  <si>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</si>
  <si>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</si>
  <si>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</si>
  <si>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</si>
  <si>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</si>
  <si>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</si>
  <si>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</si>
  <si>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</si>
  <si>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</si>
  <si>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</si>
  <si>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</si>
  <si>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</si>
  <si>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</si>
  <si>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</si>
  <si>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</si>
  <si>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</si>
  <si>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</si>
  <si>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</si>
  <si>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</si>
  <si>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</si>
  <si>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</si>
  <si>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</si>
  <si>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</si>
  <si>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</si>
  <si>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</si>
  <si>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</si>
  <si>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</si>
  <si>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</si>
  <si>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</si>
  <si>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</si>
  <si>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</si>
  <si>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</si>
  <si>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</si>
  <si>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</si>
  <si>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</si>
  <si>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</si>
  <si>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</si>
  <si>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</si>
  <si>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</si>
  <si>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</si>
  <si>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</si>
  <si>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</si>
  <si>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</si>
  <si>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</si>
  <si>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</si>
  <si>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</si>
  <si>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</si>
  <si>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</si>
  <si>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</si>
  <si>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</si>
  <si>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</si>
  <si>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</si>
  <si>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</si>
  <si>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</si>
  <si>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</si>
  <si>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</si>
  <si>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</si>
  <si>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</si>
  <si>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</si>
  <si>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</si>
  <si>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</si>
  <si>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</si>
  <si>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</si>
  <si>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</si>
  <si>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</si>
  <si>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</si>
  <si>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</si>
  <si>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</si>
  <si>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</si>
  <si>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</si>
  <si>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</si>
  <si>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</si>
  <si>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</si>
  <si>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</si>
  <si>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</si>
  <si>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</si>
  <si>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</si>
  <si>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</si>
  <si>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</si>
  <si>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</si>
  <si>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</si>
  <si>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</si>
  <si>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</si>
  <si>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</si>
  <si>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</si>
  <si>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</si>
  <si>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</si>
  <si>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</si>
  <si>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</si>
  <si>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</si>
  <si>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</si>
  <si>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</si>
  <si>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</si>
  <si>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</si>
  <si>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</si>
  <si>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</si>
  <si>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</si>
  <si>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</si>
  <si>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</si>
  <si>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</si>
  <si>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</si>
  <si>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</si>
  <si>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</si>
  <si>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</si>
  <si>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</si>
  <si>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</si>
  <si>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</si>
  <si>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</si>
  <si>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</si>
  <si>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</si>
  <si>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</si>
  <si>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</si>
  <si>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</si>
  <si>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</si>
  <si>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</si>
  <si>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</si>
  <si>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</si>
  <si>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</si>
  <si>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</si>
  <si>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</si>
  <si>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</si>
  <si>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</si>
  <si>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</si>
  <si>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</si>
  <si>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</si>
  <si>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</si>
  <si>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</si>
  <si>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</si>
  <si>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</si>
  <si>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</si>
  <si>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</si>
  <si>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</si>
  <si>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</si>
  <si>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</si>
  <si>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</si>
  <si>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</si>
  <si>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</si>
  <si>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</si>
  <si>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</si>
  <si>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</si>
  <si>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</si>
  <si>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</si>
  <si>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</si>
  <si>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</si>
  <si>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</si>
  <si>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</si>
  <si>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</si>
  <si>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</si>
  <si>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</si>
  <si>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</si>
  <si>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</si>
  <si>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</si>
  <si>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</si>
  <si>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</si>
  <si>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</si>
  <si>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</si>
  <si>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</si>
  <si>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</si>
  <si>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</si>
  <si>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</si>
  <si>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</si>
  <si>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</si>
  <si>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</si>
  <si>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</si>
  <si>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</si>
  <si>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</si>
  <si>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</si>
  <si>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</si>
  <si>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</si>
  <si>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</si>
  <si>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</si>
  <si>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</si>
  <si>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</si>
  <si>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</si>
  <si>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</si>
  <si>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</si>
  <si>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</si>
  <si>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</si>
  <si>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</si>
  <si>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</si>
  <si>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</si>
  <si>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</si>
  <si>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</si>
  <si>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</si>
  <si>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</si>
  <si>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</si>
  <si>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</si>
  <si>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</si>
  <si>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</si>
  <si>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</si>
  <si>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</si>
  <si>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</si>
  <si>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</si>
  <si>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</si>
  <si>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</si>
  <si>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</si>
  <si>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</si>
  <si>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</si>
  <si>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</si>
  <si>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</si>
  <si>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</si>
  <si>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</si>
  <si>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</si>
  <si>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</si>
  <si>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</si>
  <si>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</si>
  <si>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</si>
  <si>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</si>
  <si>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</si>
  <si>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</si>
  <si>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</si>
  <si>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</si>
  <si>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</si>
  <si>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</si>
  <si>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</si>
  <si>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</si>
  <si>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</si>
  <si>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</si>
  <si>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</si>
  <si>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</si>
  <si>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</si>
  <si>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</si>
  <si>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</si>
  <si>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</si>
  <si>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</si>
  <si>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</si>
  <si>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</si>
  <si>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</si>
  <si>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</si>
  <si>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</si>
  <si>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</si>
  <si>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</si>
  <si>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</si>
  <si>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</si>
  <si>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</si>
  <si>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</si>
  <si>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</si>
  <si>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</si>
  <si>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</si>
  <si>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</si>
  <si>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</si>
  <si>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</si>
  <si>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</si>
  <si>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</si>
  <si>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</si>
  <si>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</si>
  <si>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</si>
  <si>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</si>
  <si>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</si>
  <si>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</si>
  <si>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</si>
  <si>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</si>
  <si>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</si>
  <si>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</si>
  <si>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</si>
  <si>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</si>
  <si>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</si>
  <si>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</si>
  <si>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</si>
  <si>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</si>
  <si>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</si>
  <si>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</si>
  <si>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</si>
  <si>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</si>
  <si>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</si>
  <si>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</si>
  <si>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</si>
  <si>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</si>
  <si>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</si>
  <si>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</si>
  <si>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</si>
  <si>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</si>
  <si>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</si>
  <si>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</si>
  <si>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</si>
  <si>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</si>
  <si>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</si>
  <si>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</si>
  <si>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</si>
  <si>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</si>
  <si>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</si>
  <si>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</si>
  <si>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</si>
  <si>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</si>
  <si>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</si>
  <si>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</si>
  <si>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</si>
  <si>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</si>
  <si>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</si>
  <si>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</si>
  <si>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</si>
  <si>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</si>
  <si>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</si>
  <si>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</si>
  <si>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</si>
  <si>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</si>
  <si>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</si>
  <si>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</si>
  <si>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</si>
  <si>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</si>
  <si>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</si>
  <si>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</si>
  <si>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</si>
  <si>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</si>
  <si>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</si>
  <si>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</si>
  <si>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</si>
  <si>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</si>
  <si>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</si>
  <si>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</si>
  <si>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</si>
  <si>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</si>
  <si>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</si>
  <si>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</si>
  <si>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</si>
  <si>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</si>
  <si>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</si>
  <si>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</si>
  <si>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</si>
  <si>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</si>
  <si>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</si>
  <si>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</si>
  <si>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</si>
  <si>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</si>
  <si>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</si>
  <si>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</si>
  <si>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</si>
  <si>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</si>
  <si>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</si>
  <si>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</si>
  <si>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</si>
  <si>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</si>
  <si>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</si>
  <si>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</si>
  <si>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</si>
  <si>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</si>
  <si>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</si>
  <si>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</si>
  <si>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</si>
  <si>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</si>
  <si>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</si>
  <si>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</si>
  <si>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</si>
  <si>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</si>
  <si>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</si>
  <si>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</si>
  <si>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</si>
  <si>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</si>
  <si>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</si>
  <si>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</si>
  <si>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</si>
  <si>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</si>
  <si>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</si>
  <si>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</si>
  <si>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</si>
  <si>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</si>
  <si>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</si>
  <si>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</si>
  <si>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</si>
  <si>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</si>
  <si>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</si>
  <si>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</si>
  <si>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</si>
  <si>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</si>
  <si>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</si>
  <si>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</si>
  <si>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</si>
  <si>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</si>
  <si>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</si>
  <si>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</si>
  <si>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</si>
  <si>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</si>
  <si>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</si>
  <si>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</si>
  <si>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</si>
  <si>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</si>
  <si>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</si>
  <si>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</si>
  <si>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</si>
  <si>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</si>
  <si>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</si>
  <si>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</si>
  <si>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</si>
  <si>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</si>
  <si>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</si>
  <si>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</si>
  <si>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</si>
  <si>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</si>
  <si>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</si>
  <si>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</si>
  <si>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</si>
  <si>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</si>
  <si>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</si>
  <si>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</si>
  <si>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</si>
  <si>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</si>
  <si>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</si>
  <si>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</si>
  <si>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</si>
  <si>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</si>
  <si>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</si>
  <si>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</si>
  <si>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</si>
  <si>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</si>
  <si>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</si>
  <si>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</si>
  <si>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</si>
  <si>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</si>
  <si>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</si>
  <si>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</si>
  <si>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</si>
  <si>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</si>
  <si>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</si>
  <si>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</si>
  <si>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</si>
  <si>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</si>
  <si>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</si>
  <si>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</si>
  <si>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</si>
  <si>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</si>
  <si>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</si>
  <si>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</si>
  <si>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</si>
  <si>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</si>
  <si>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</si>
  <si>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</si>
  <si>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</si>
  <si>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</si>
  <si>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</si>
  <si>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</si>
  <si>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</si>
  <si>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</si>
  <si>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</si>
  <si>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</si>
  <si>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</si>
  <si>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</si>
  <si>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</si>
  <si>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</si>
  <si>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</si>
  <si>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</si>
  <si>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</si>
  <si>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</si>
  <si>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</si>
  <si>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</si>
  <si>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</si>
  <si>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</si>
  <si>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</si>
  <si>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</si>
  <si>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</si>
  <si>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</si>
  <si>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</si>
  <si>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</si>
  <si>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</si>
  <si>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</si>
  <si>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</si>
  <si>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</si>
  <si>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</si>
  <si>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</si>
  <si>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</si>
  <si>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</si>
  <si>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</si>
  <si>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</si>
  <si>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</si>
  <si>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</si>
  <si>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</si>
  <si>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</si>
  <si>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</si>
  <si>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</si>
  <si>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</si>
  <si>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</si>
  <si>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</si>
  <si>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</si>
  <si>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</si>
  <si>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</si>
  <si>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</si>
  <si>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</si>
  <si>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</si>
  <si>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</si>
  <si>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</si>
  <si>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</si>
  <si>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</si>
  <si>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</si>
  <si>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</si>
  <si>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</si>
  <si>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</si>
  <si>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</si>
  <si>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</si>
  <si>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</si>
  <si>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</si>
  <si>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</si>
  <si>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</si>
  <si>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</si>
  <si>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</si>
  <si>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</si>
  <si>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</si>
  <si>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</si>
  <si>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</si>
  <si>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</si>
  <si>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</si>
  <si>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</si>
  <si>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</si>
  <si>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</si>
  <si>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</si>
  <si>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</si>
  <si>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</si>
  <si>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</si>
  <si>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</si>
  <si>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</si>
  <si>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</si>
  <si>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</si>
  <si>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</si>
  <si>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</si>
  <si>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</si>
  <si>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</si>
  <si>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</si>
  <si>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</si>
  <si>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</si>
  <si>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</si>
  <si>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</si>
  <si>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</si>
  <si>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</si>
  <si>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</si>
  <si>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</si>
  <si>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</si>
  <si>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</si>
  <si>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</si>
  <si>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</si>
  <si>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</si>
  <si>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</si>
  <si>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</si>
  <si>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</si>
  <si>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</si>
  <si>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</si>
  <si>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</si>
  <si>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</si>
  <si>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</si>
  <si>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</si>
  <si>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</si>
  <si>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</si>
  <si>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</si>
  <si>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</si>
  <si>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</si>
  <si>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</si>
  <si>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</si>
  <si>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</si>
  <si>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</si>
  <si>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</si>
  <si>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</si>
  <si>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</si>
  <si>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</si>
  <si>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</si>
  <si>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</si>
  <si>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</si>
  <si>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</si>
  <si>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</si>
  <si>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</si>
  <si>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</si>
  <si>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</si>
  <si>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</si>
  <si>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</si>
  <si>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</si>
  <si>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</si>
  <si>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</si>
  <si>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</si>
  <si>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</si>
  <si>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</si>
  <si>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</si>
  <si>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</si>
  <si>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</si>
  <si>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</si>
  <si>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</si>
  <si>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</si>
  <si>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</si>
  <si>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</si>
  <si>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</si>
  <si>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</si>
  <si>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</si>
  <si>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</si>
  <si>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</si>
  <si>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</si>
  <si>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</si>
  <si>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</si>
  <si>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</si>
  <si>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</si>
  <si>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</si>
  <si>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</si>
  <si>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</si>
  <si>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</si>
  <si>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</si>
  <si>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</si>
  <si>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</si>
  <si>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</si>
  <si>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</si>
  <si>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</si>
  <si>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</si>
  <si>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</si>
  <si>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</si>
  <si>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</si>
  <si>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</si>
  <si>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</si>
  <si>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</si>
  <si>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</si>
  <si>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</si>
  <si>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</si>
  <si>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</si>
  <si>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</si>
  <si>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</si>
  <si>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</si>
  <si>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</si>
  <si>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</si>
  <si>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</si>
  <si>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</si>
  <si>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</si>
  <si>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</si>
  <si>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</si>
  <si>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</si>
  <si>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</si>
  <si>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</si>
  <si>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</si>
  <si>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</si>
  <si>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</si>
  <si>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</si>
  <si>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</si>
  <si>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</si>
  <si>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</si>
  <si>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</si>
  <si>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</si>
  <si>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</si>
  <si>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</si>
  <si>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</si>
  <si>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</si>
  <si>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</si>
  <si>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</si>
  <si>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</si>
  <si>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</si>
  <si>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</si>
  <si>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</si>
  <si>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</si>
  <si>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</si>
  <si>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</si>
  <si>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</si>
  <si>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</si>
  <si>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</si>
  <si>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</si>
  <si>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</si>
  <si>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</si>
  <si>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</si>
  <si>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</si>
  <si>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</si>
  <si>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</si>
  <si>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</si>
  <si>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</si>
  <si>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</si>
  <si>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</si>
  <si>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</si>
  <si>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</si>
  <si>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</si>
  <si>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</si>
  <si>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</si>
  <si>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</si>
  <si>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</si>
  <si>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</si>
  <si>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</si>
  <si>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</si>
  <si>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</si>
  <si>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</si>
  <si>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</si>
  <si>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</si>
  <si>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</si>
  <si>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</si>
  <si>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</si>
  <si>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</si>
  <si>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</si>
  <si>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</si>
  <si>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</si>
  <si>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</si>
  <si>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</si>
  <si>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</si>
  <si>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</si>
  <si>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</si>
  <si>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</si>
  <si>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</si>
  <si>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</si>
  <si>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</si>
  <si>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</si>
  <si>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</si>
  <si>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</si>
  <si>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</si>
  <si>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</si>
  <si>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</si>
  <si>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</si>
  <si>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</si>
  <si>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</si>
  <si>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</si>
  <si>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</si>
  <si>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</si>
  <si>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</si>
  <si>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</si>
  <si>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</si>
  <si>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</si>
  <si>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</si>
  <si>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</si>
  <si>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</si>
  <si>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</si>
  <si>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</si>
  <si>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</si>
  <si>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</si>
  <si>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</si>
  <si>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</si>
  <si>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</si>
  <si>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</si>
  <si>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</si>
  <si>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</si>
  <si>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</si>
  <si>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</si>
  <si>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</si>
  <si>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</si>
  <si>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</si>
  <si>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</si>
  <si>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</si>
  <si>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</si>
  <si>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</si>
  <si>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</si>
  <si>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</si>
  <si>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</si>
  <si>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</si>
  <si>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</si>
  <si>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</si>
  <si>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</si>
  <si>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</si>
  <si>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</si>
  <si>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</si>
  <si>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</si>
  <si>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</si>
  <si>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</si>
  <si>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</si>
  <si>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</si>
  <si>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</si>
  <si>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</si>
  <si>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</si>
  <si>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</si>
  <si>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</si>
  <si>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</si>
  <si>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</si>
  <si>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</si>
  <si>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</si>
  <si>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</si>
  <si>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</si>
  <si>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</si>
  <si>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</si>
  <si>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</si>
  <si>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</si>
  <si>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</si>
  <si>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</si>
  <si>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</si>
  <si>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</si>
  <si>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</si>
  <si>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</si>
  <si>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</si>
  <si>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</si>
  <si>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</si>
  <si>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</si>
  <si>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</si>
  <si>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</si>
  <si>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</si>
  <si>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</si>
  <si>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</si>
  <si>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</si>
  <si>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</si>
  <si>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</si>
  <si>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</si>
  <si>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</si>
  <si>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</si>
  <si>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</si>
  <si>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</si>
  <si>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</si>
  <si>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</si>
  <si>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</si>
  <si>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</si>
  <si>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</si>
  <si>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</si>
  <si>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</si>
  <si>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</si>
  <si>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</si>
  <si>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</si>
  <si>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</si>
  <si>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</si>
  <si>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</si>
  <si>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</si>
  <si>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</si>
  <si>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</si>
  <si>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</si>
  <si>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</si>
  <si>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</si>
  <si>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</si>
  <si>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</si>
  <si>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</si>
  <si>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</si>
  <si>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</si>
  <si>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</si>
  <si>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</si>
  <si>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</si>
  <si>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</si>
  <si>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</si>
  <si>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</si>
  <si>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</si>
  <si>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</si>
  <si>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</si>
  <si>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</si>
  <si>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</si>
  <si>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</si>
  <si>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</si>
  <si>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</si>
  <si>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</si>
  <si>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</si>
  <si>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</si>
  <si>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</si>
  <si>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</si>
  <si>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</si>
  <si>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</si>
  <si>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</si>
  <si>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</si>
  <si>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</si>
  <si>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</si>
  <si>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</si>
  <si>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</si>
  <si>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</si>
  <si>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</si>
  <si>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</si>
  <si>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</si>
  <si>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</si>
  <si>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</si>
  <si>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</si>
  <si>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</si>
  <si>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</si>
  <si>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</si>
  <si>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</si>
  <si>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</si>
  <si>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</si>
  <si>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</si>
  <si>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</si>
  <si>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</si>
  <si>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</si>
  <si>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</si>
  <si>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</si>
  <si>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</si>
  <si>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</si>
  <si>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</si>
  <si>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</si>
  <si>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</si>
  <si>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</si>
  <si>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</si>
  <si>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</si>
  <si>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</si>
  <si>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</si>
  <si>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</si>
  <si>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</si>
  <si>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</si>
  <si>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</si>
  <si>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</si>
  <si>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</si>
  <si>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</si>
  <si>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</si>
  <si>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</si>
  <si>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</si>
  <si>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</si>
  <si>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</si>
  <si>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</si>
  <si>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</si>
  <si>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</si>
  <si>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</si>
  <si>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</si>
  <si>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</si>
  <si>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</si>
  <si>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</si>
  <si>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</si>
  <si>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</si>
  <si>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</si>
  <si>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</si>
  <si>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</si>
  <si>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</si>
  <si>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</si>
  <si>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</si>
  <si>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</si>
  <si>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</si>
  <si>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</si>
  <si>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</si>
  <si>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</si>
  <si>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</si>
  <si>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</si>
  <si>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</si>
  <si>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</si>
  <si>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</si>
  <si>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</si>
  <si>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</si>
  <si>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</si>
  <si>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</si>
  <si>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</si>
  <si>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</si>
  <si>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</si>
  <si>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</si>
  <si>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</si>
  <si>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</si>
  <si>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</si>
  <si>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</si>
  <si>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</si>
  <si>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</si>
  <si>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</si>
  <si>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</si>
  <si>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</si>
  <si>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</si>
  <si>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</si>
  <si>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</si>
  <si>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</si>
  <si>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</si>
  <si>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</si>
  <si>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</si>
  <si>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</si>
  <si>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</si>
  <si>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</si>
  <si>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</si>
  <si>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</si>
  <si>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</si>
  <si>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</si>
  <si>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</si>
  <si>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</si>
  <si>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</si>
  <si>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</si>
  <si>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</si>
  <si>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</si>
  <si>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</si>
  <si>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</si>
  <si>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</si>
  <si>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</si>
  <si>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</si>
  <si>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</si>
  <si>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</si>
  <si>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</si>
  <si>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</si>
  <si>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</si>
  <si>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</si>
  <si>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</si>
  <si>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</si>
  <si>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</si>
  <si>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</si>
  <si>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</si>
  <si>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</si>
  <si>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</si>
  <si>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</si>
  <si>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</si>
  <si>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</si>
  <si>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</si>
  <si>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</si>
  <si>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</si>
  <si>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</si>
  <si>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</si>
  <si>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</si>
  <si>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</si>
  <si>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</si>
  <si>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</si>
  <si>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</si>
  <si>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</si>
  <si>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</si>
  <si>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</si>
  <si>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</si>
  <si>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</si>
  <si>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</si>
  <si>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</si>
  <si>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</si>
  <si>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</si>
  <si>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</si>
  <si>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</si>
  <si>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</si>
  <si>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</si>
  <si>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</si>
  <si>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</si>
  <si>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</si>
  <si>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</si>
  <si>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</si>
  <si>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</si>
  <si>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</si>
  <si>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</si>
  <si>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</si>
  <si>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</si>
  <si>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</si>
  <si>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</si>
  <si>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</si>
  <si>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</si>
  <si>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</si>
  <si>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</si>
  <si>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</si>
  <si>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</si>
  <si>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</si>
  <si>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</si>
  <si>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</si>
  <si>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</si>
  <si>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</si>
  <si>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</si>
  <si>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</si>
  <si>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</si>
  <si>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</si>
  <si>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</si>
  <si>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</si>
  <si>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</si>
  <si>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</si>
  <si>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</si>
  <si>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</si>
  <si>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</si>
  <si>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</si>
  <si>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</si>
  <si>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</si>
  <si>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</si>
  <si>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</si>
  <si>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</si>
  <si>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</si>
  <si>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</si>
  <si>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</si>
  <si>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</si>
  <si>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</si>
  <si>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</si>
  <si>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</si>
  <si>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</si>
  <si>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</si>
  <si>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</si>
  <si>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</si>
  <si>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</si>
  <si>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</si>
  <si>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</si>
  <si>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</si>
  <si>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</si>
  <si>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</si>
  <si>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</si>
  <si>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</si>
  <si>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</si>
  <si>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</si>
  <si>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</si>
  <si>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</si>
  <si>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</si>
  <si>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</si>
  <si>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</si>
  <si>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</si>
  <si>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</si>
  <si>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</si>
  <si>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</si>
  <si>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</si>
  <si>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</si>
  <si>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</si>
  <si>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</si>
  <si>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</si>
  <si>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</si>
  <si>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</si>
  <si>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</si>
  <si>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</si>
  <si>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</si>
  <si>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</si>
  <si>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</si>
  <si>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</si>
  <si>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</si>
  <si>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</si>
  <si>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</si>
  <si>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</si>
  <si>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</si>
  <si>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</si>
  <si>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</si>
  <si>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</si>
  <si>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</si>
  <si>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</si>
  <si>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</si>
  <si>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</si>
  <si>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</si>
  <si>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</si>
  <si>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</si>
  <si>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</si>
  <si>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</si>
  <si>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</si>
  <si>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</si>
  <si>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</si>
  <si>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</si>
  <si>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</si>
  <si>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</si>
  <si>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</si>
  <si>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</si>
  <si>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</si>
  <si>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</si>
  <si>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</si>
  <si>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</si>
  <si>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</si>
  <si>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</si>
  <si>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</si>
  <si>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</si>
  <si>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</si>
  <si>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</si>
  <si>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</si>
  <si>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</si>
  <si>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</si>
  <si>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</si>
  <si>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</si>
  <si>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</si>
  <si>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</si>
  <si>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</si>
  <si>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</si>
  <si>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</si>
  <si>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</si>
  <si>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</si>
  <si>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</si>
  <si>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</si>
  <si>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</si>
  <si>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</si>
  <si>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</si>
  <si>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</si>
  <si>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</si>
  <si>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</si>
  <si>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</si>
  <si>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</si>
  <si>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</si>
  <si>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</si>
  <si>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</si>
  <si>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</si>
  <si>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</si>
  <si>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</si>
  <si>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</si>
  <si>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</si>
  <si>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</si>
  <si>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</si>
  <si>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</si>
  <si>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</si>
  <si>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</si>
  <si>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</si>
  <si>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</si>
  <si>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</si>
  <si>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</si>
  <si>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</si>
  <si>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</si>
  <si>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</si>
  <si>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</si>
  <si>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</si>
  <si>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</si>
  <si>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</si>
  <si>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</si>
  <si>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</si>
  <si>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</si>
  <si>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</si>
  <si>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</si>
  <si>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</si>
  <si>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</si>
  <si>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</si>
  <si>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</si>
  <si>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</si>
  <si>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</si>
  <si>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</si>
  <si>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</si>
  <si>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</si>
  <si>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</si>
  <si>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</si>
  <si>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</si>
  <si>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</si>
  <si>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</si>
  <si>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</si>
  <si>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</si>
  <si>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</si>
  <si>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</si>
  <si>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</si>
  <si>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</si>
  <si>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</si>
  <si>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</si>
  <si>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</si>
  <si>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</si>
  <si>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</si>
  <si>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</si>
  <si>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</si>
  <si>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</si>
  <si>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</si>
  <si>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</si>
  <si>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</si>
  <si>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</si>
  <si>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</si>
  <si>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</si>
  <si>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</si>
  <si>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</si>
  <si>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</si>
  <si>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</si>
  <si>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</si>
  <si>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</si>
  <si>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</si>
  <si>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</si>
  <si>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</si>
  <si>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</si>
  <si>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</si>
  <si>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</si>
  <si>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</si>
  <si>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</si>
  <si>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</si>
  <si>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</si>
  <si>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</si>
  <si>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</si>
  <si>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</si>
  <si>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</si>
  <si>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</si>
  <si>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</si>
  <si>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</si>
  <si>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</si>
  <si>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</si>
  <si>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</si>
  <si>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</si>
  <si>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</si>
  <si>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</si>
  <si>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</si>
  <si>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</si>
  <si>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</si>
  <si>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</si>
  <si>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</si>
  <si>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</si>
  <si>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</si>
  <si>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</si>
  <si>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</si>
  <si>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</si>
  <si>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</si>
  <si>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</si>
  <si>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</si>
  <si>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</si>
  <si>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</si>
  <si>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</si>
  <si>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</si>
  <si>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</si>
  <si>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</si>
  <si>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</si>
  <si>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</si>
  <si>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</si>
  <si>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</si>
  <si>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</si>
  <si>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</si>
  <si>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</si>
  <si>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</si>
  <si>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</si>
  <si>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</si>
  <si>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</si>
  <si>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</si>
  <si>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</si>
  <si>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</si>
  <si>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</si>
  <si>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</si>
  <si>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</si>
  <si>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</si>
  <si>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</si>
  <si>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</si>
  <si>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</si>
  <si>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</si>
  <si>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</si>
  <si>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</si>
  <si>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</si>
  <si>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</si>
  <si>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</si>
  <si>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</si>
  <si>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</si>
  <si>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</si>
  <si>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</si>
  <si>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</si>
  <si>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</si>
  <si>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</si>
  <si>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</si>
  <si>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</si>
  <si>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</si>
  <si>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</si>
  <si>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</si>
  <si>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</si>
  <si>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</si>
  <si>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</si>
  <si>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</si>
  <si>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</si>
  <si>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</si>
  <si>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</si>
  <si>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</si>
  <si>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</si>
  <si>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</si>
  <si>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</si>
  <si>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</si>
  <si>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</si>
  <si>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</si>
  <si>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</si>
  <si>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</si>
  <si>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</si>
  <si>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</si>
  <si>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</si>
  <si>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</si>
  <si>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</si>
  <si>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</si>
  <si>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</si>
  <si>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</si>
  <si>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</si>
  <si>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</si>
  <si>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</si>
  <si>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</si>
  <si>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</si>
  <si>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</si>
  <si>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</si>
  <si>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</si>
  <si>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</si>
  <si>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</si>
  <si>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</si>
  <si>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</si>
  <si>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</si>
  <si>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</si>
  <si>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</si>
  <si>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</si>
  <si>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</si>
  <si>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</si>
  <si>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</si>
  <si>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</si>
  <si>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</si>
  <si>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</si>
  <si>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</si>
  <si>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</si>
  <si>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</si>
  <si>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</si>
  <si>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</si>
  <si>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</si>
  <si>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</si>
  <si>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</si>
  <si>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</si>
  <si>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</si>
  <si>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</si>
  <si>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</si>
  <si>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</si>
  <si>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</si>
  <si>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</si>
  <si>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</si>
  <si>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</si>
  <si>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</si>
  <si>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</si>
  <si>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</si>
  <si>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</si>
  <si>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</si>
  <si>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</si>
  <si>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</si>
  <si>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</si>
  <si>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</si>
  <si>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</si>
  <si>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</si>
  <si>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</si>
  <si>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</si>
  <si>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</si>
  <si>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</si>
  <si>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</si>
  <si>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</si>
  <si>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</si>
  <si>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</si>
  <si>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</si>
  <si>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</si>
  <si>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</si>
  <si>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</si>
  <si>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</si>
  <si>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</si>
  <si>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</si>
  <si>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</si>
  <si>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</si>
  <si>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</si>
  <si>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</si>
  <si>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</si>
  <si>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</si>
  <si>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</si>
  <si>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</si>
  <si>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</si>
  <si>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</si>
  <si>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</si>
  <si>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</si>
  <si>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</si>
  <si>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</si>
  <si>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</si>
  <si>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</si>
  <si>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</si>
  <si>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</si>
  <si>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</si>
  <si>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</si>
  <si>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</si>
  <si>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</si>
  <si>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</si>
  <si>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</si>
  <si>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</si>
  <si>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</si>
  <si>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</si>
  <si>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</si>
  <si>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</si>
  <si>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</si>
  <si>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</si>
  <si>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</si>
  <si>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</si>
  <si>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</si>
  <si>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</si>
  <si>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</si>
  <si>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</si>
  <si>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</si>
  <si>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</si>
  <si>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</si>
  <si>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</si>
  <si>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</si>
  <si>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</si>
  <si>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</si>
  <si>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</si>
  <si>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</si>
  <si>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</si>
  <si>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</si>
  <si>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</si>
  <si>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</si>
  <si>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</si>
  <si>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</si>
  <si>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</si>
  <si>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</si>
  <si>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</si>
  <si>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</si>
  <si>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</si>
  <si>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</si>
  <si>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</si>
  <si>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</si>
  <si>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</si>
  <si>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</si>
  <si>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</si>
  <si>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</si>
  <si>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</si>
  <si>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</si>
  <si>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</si>
  <si>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</si>
  <si>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</si>
  <si>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</si>
  <si>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</si>
  <si>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</si>
  <si>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</si>
  <si>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</si>
  <si>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</si>
  <si>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</si>
  <si>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</si>
  <si>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</si>
  <si>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</si>
  <si>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</si>
  <si>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</si>
  <si>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</si>
  <si>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</si>
  <si>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</si>
  <si>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</si>
  <si>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</si>
  <si>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</si>
  <si>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</si>
  <si>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</si>
  <si>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</si>
  <si>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</si>
  <si>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</si>
  <si>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</si>
  <si>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</si>
  <si>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</si>
  <si>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</si>
  <si>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</si>
  <si>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</si>
  <si>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</si>
  <si>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</si>
  <si>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</si>
  <si>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</si>
  <si>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</si>
  <si>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</si>
  <si>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</si>
  <si>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</si>
  <si>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</si>
  <si>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</si>
  <si>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</si>
  <si>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</si>
  <si>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</si>
  <si>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</si>
  <si>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</si>
  <si>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</si>
  <si>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</si>
  <si>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</si>
  <si>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</si>
  <si>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</si>
  <si>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</si>
  <si>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</si>
  <si>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</si>
  <si>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</si>
  <si>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</si>
  <si>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</si>
  <si>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</si>
  <si>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</si>
  <si>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</si>
  <si>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</si>
  <si>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</si>
  <si>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</si>
  <si>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</si>
  <si>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</si>
  <si>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</si>
  <si>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</si>
  <si>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</si>
  <si>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</si>
  <si>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</si>
  <si>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</si>
  <si>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</si>
  <si>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</si>
  <si>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</si>
  <si>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</si>
  <si>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</si>
  <si>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</si>
  <si>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</si>
  <si>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</si>
  <si>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</si>
  <si>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</si>
  <si>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</si>
  <si>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</si>
  <si>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</si>
  <si>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</si>
  <si>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</si>
  <si>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</si>
  <si>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</si>
  <si>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</si>
  <si>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</si>
  <si>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</si>
  <si>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</si>
  <si>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</si>
  <si>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</si>
  <si>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</si>
  <si>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</si>
  <si>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</si>
  <si>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</si>
  <si>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</si>
  <si>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</si>
  <si>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</si>
  <si>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</si>
  <si>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</si>
  <si>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</si>
  <si>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</si>
  <si>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</si>
  <si>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</si>
  <si>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</si>
  <si>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</si>
  <si>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</si>
  <si>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</si>
  <si>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</si>
  <si>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</si>
  <si>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</si>
  <si>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</si>
  <si>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</si>
  <si>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</si>
  <si>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</si>
  <si>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</si>
  <si>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</si>
  <si>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</si>
  <si>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</si>
  <si>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</si>
  <si>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</si>
  <si>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</si>
  <si>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</si>
  <si>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</si>
  <si>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</si>
  <si>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</si>
  <si>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</si>
  <si>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</si>
  <si>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</si>
  <si>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</si>
  <si>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</si>
  <si>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</si>
  <si>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</si>
  <si>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</si>
  <si>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</si>
  <si>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</si>
  <si>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</si>
  <si>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</si>
  <si>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</si>
  <si>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</si>
  <si>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</si>
  <si>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</si>
  <si>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</si>
  <si>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</si>
  <si>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</si>
  <si>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</si>
  <si>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</si>
  <si>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</si>
  <si>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</si>
  <si>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</si>
  <si>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</si>
  <si>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</si>
  <si>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</si>
  <si>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</si>
  <si>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</si>
  <si>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</si>
  <si>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</si>
  <si>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</si>
  <si>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</si>
  <si>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</si>
  <si>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</si>
  <si>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</si>
  <si>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</si>
  <si>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</si>
  <si>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</si>
  <si>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</si>
  <si>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</si>
  <si>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</si>
  <si>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</si>
  <si>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</si>
  <si>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</si>
  <si>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</si>
  <si>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</si>
  <si>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</si>
  <si>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</si>
  <si>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</si>
  <si>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</si>
  <si>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</si>
  <si>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</si>
  <si>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</si>
  <si>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</si>
  <si>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</si>
  <si>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</si>
  <si>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</si>
  <si>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</si>
  <si>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</si>
  <si>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</si>
  <si>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</si>
  <si>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</si>
  <si>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</si>
  <si>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</si>
  <si>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</si>
  <si>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</si>
  <si>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</si>
  <si>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</si>
  <si>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</si>
  <si>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</si>
  <si>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</si>
  <si>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</si>
  <si>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</si>
  <si>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</si>
  <si>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</si>
  <si>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</si>
  <si>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</si>
  <si>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</si>
  <si>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</si>
  <si>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</si>
  <si>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</si>
  <si>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</si>
  <si>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</si>
  <si>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</si>
  <si>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</si>
  <si>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</si>
  <si>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</si>
  <si>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</si>
  <si>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</si>
  <si>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</si>
  <si>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</si>
  <si>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</si>
  <si>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</si>
  <si>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</si>
  <si>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</si>
  <si>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</si>
  <si>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</si>
  <si>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</si>
  <si>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</si>
  <si>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</si>
  <si>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</si>
  <si>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</si>
  <si>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</si>
  <si>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</si>
  <si>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</si>
  <si>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</si>
  <si>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</si>
  <si>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</si>
  <si>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</si>
  <si>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</si>
  <si>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</si>
  <si>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</si>
  <si>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</si>
  <si>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</si>
  <si>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</si>
  <si>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</si>
  <si>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</si>
  <si>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</si>
  <si>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</si>
  <si>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</si>
  <si>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</si>
  <si>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</si>
  <si>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</si>
  <si>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</si>
  <si>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</si>
  <si>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</si>
  <si>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</si>
  <si>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</si>
  <si>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</si>
  <si>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</si>
  <si>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</si>
  <si>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</si>
  <si>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</si>
  <si>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</si>
  <si>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</si>
  <si>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</si>
  <si>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</si>
  <si>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</si>
  <si>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</si>
  <si>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</si>
  <si>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</si>
  <si>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</si>
  <si>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</si>
  <si>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</si>
  <si>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</si>
  <si>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</si>
  <si>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</si>
  <si>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</si>
  <si>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</si>
  <si>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</si>
  <si>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</si>
  <si>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</si>
  <si>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</si>
  <si>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</si>
  <si>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</si>
  <si>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</si>
  <si>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</si>
  <si>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</si>
  <si>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</si>
  <si>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</si>
  <si>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</si>
  <si>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</si>
  <si>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</si>
  <si>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</si>
  <si>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</si>
  <si>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</si>
  <si>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</si>
  <si>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</si>
  <si>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</si>
  <si>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</si>
  <si>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</si>
  <si>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</si>
  <si>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</si>
  <si>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</si>
  <si>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</si>
  <si>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</si>
  <si>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</si>
  <si>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</si>
  <si>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</si>
  <si>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</si>
  <si>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</si>
  <si>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</si>
  <si>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</si>
  <si>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</si>
  <si>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</si>
  <si>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</si>
  <si>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</si>
  <si>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</si>
  <si>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</si>
  <si>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</si>
  <si>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</si>
  <si>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</si>
  <si>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</si>
  <si>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</si>
  <si>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</si>
  <si>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</si>
  <si>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</si>
  <si>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</si>
  <si>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</si>
  <si>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</si>
  <si>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</si>
  <si>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</si>
  <si>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</si>
  <si>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</si>
  <si>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</si>
  <si>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</si>
  <si>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</si>
  <si>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</si>
  <si>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</si>
  <si>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</si>
  <si>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</si>
  <si>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</si>
  <si>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</si>
  <si>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</si>
  <si>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</si>
  <si>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</si>
  <si>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</si>
  <si>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</si>
  <si>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</si>
  <si>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</si>
  <si>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</si>
  <si>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</si>
  <si>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</si>
  <si>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</si>
  <si>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</si>
  <si>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</si>
  <si>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</si>
  <si>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</si>
  <si>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</si>
  <si>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</si>
  <si>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</si>
  <si>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</si>
  <si>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</si>
  <si>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</si>
  <si>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</si>
  <si>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</si>
  <si>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</si>
  <si>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</si>
  <si>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</si>
  <si>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</si>
  <si>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</si>
  <si>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</si>
  <si>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</si>
  <si>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</si>
  <si>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</si>
  <si>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</si>
  <si>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</si>
  <si>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</si>
  <si>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</si>
  <si>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</si>
  <si>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</si>
  <si>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</si>
  <si>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</si>
  <si>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</si>
  <si>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</si>
  <si>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</si>
  <si>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</si>
  <si>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</si>
  <si>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</si>
  <si>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</si>
  <si>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</si>
  <si>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</si>
  <si>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</si>
  <si>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</si>
  <si>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</si>
  <si>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</si>
  <si>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</si>
  <si>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</si>
  <si>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</si>
  <si>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</si>
  <si>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</si>
  <si>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</si>
  <si>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</si>
  <si>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</si>
  <si>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</si>
  <si>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</si>
  <si>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</si>
  <si>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</si>
  <si>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</si>
  <si>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</si>
  <si>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</si>
  <si>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</si>
  <si>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</si>
  <si>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</si>
  <si>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</si>
  <si>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</si>
  <si>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</si>
  <si>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</si>
  <si>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</si>
  <si>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</si>
  <si>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</si>
  <si>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</si>
  <si>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</si>
  <si>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</si>
  <si>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</si>
  <si>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</si>
  <si>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</si>
  <si>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</si>
  <si>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</si>
  <si>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</si>
  <si>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</si>
  <si>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</si>
  <si>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</si>
  <si>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</si>
  <si>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</si>
  <si>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</si>
  <si>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</si>
  <si>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</si>
  <si>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</si>
  <si>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</si>
  <si>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</si>
  <si>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</si>
  <si>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</si>
  <si>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</si>
  <si>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</si>
  <si>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</si>
  <si>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</si>
  <si>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</si>
  <si>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</si>
  <si>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</si>
  <si>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</si>
  <si>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</si>
  <si>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</si>
  <si>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</si>
  <si>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</si>
  <si>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</si>
  <si>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</si>
  <si>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</si>
  <si>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</si>
  <si>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</si>
  <si>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</si>
  <si>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</si>
  <si>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</si>
  <si>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</si>
  <si>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</si>
  <si>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</si>
  <si>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</si>
  <si>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</si>
  <si>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</si>
  <si>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</si>
  <si>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</si>
  <si>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</si>
  <si>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</si>
  <si>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</si>
  <si>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</si>
  <si>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</si>
  <si>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</si>
  <si>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</si>
  <si>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</si>
  <si>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</si>
  <si>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</si>
  <si>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</si>
  <si>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</si>
  <si>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 xml:space="preserve">Mzdový náklad- organizovanie futbalového kempu FKP Bratislava </t>
  </si>
  <si>
    <t>492025</t>
  </si>
  <si>
    <t>Štefan Gubrica- TECHSPRAV</t>
  </si>
  <si>
    <t>44252447</t>
  </si>
  <si>
    <t>Športové pomôcky- športové oblečenie</t>
  </si>
  <si>
    <t>2025052</t>
  </si>
  <si>
    <t>35738308</t>
  </si>
  <si>
    <t>Športové pomôcky- futbalové lopty</t>
  </si>
  <si>
    <t>Meva sport SK 2 s.r.o.</t>
  </si>
  <si>
    <t>TENER Slovakia s.r.o.</t>
  </si>
  <si>
    <t>51111837</t>
  </si>
  <si>
    <t>25000070</t>
  </si>
  <si>
    <t>Prenájom priestorov</t>
  </si>
  <si>
    <t>00603406</t>
  </si>
  <si>
    <t xml:space="preserve">mestská časť Bratislava-Dúbravka </t>
  </si>
  <si>
    <t>VS:6260706776</t>
  </si>
  <si>
    <t>2025015</t>
  </si>
  <si>
    <t>2025016</t>
  </si>
  <si>
    <t>2025018</t>
  </si>
  <si>
    <t>2025017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</si>
</sst>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4" val="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5"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3"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3" t="s">
        <v>1332</v>
      </c>
      <c r="C10" s="205"/>
      <c r="D10" s="205"/>
    </row>
    <row r="11" spans="1:4" s="18" customFormat="1" ht="42.75" customHeight="1" x14ac:dyDescent="0.15">
      <c r="A11" s="293" t="s">
        <v>1333</v>
      </c>
      <c r="C11" s="205"/>
      <c r="D11" s="205"/>
    </row>
    <row r="12" spans="1:4" s="18" customFormat="1" ht="20.5" customHeight="1" x14ac:dyDescent="0.15">
      <c r="A12" s="301" t="s">
        <v>1352</v>
      </c>
      <c r="C12" s="205"/>
      <c r="D12" s="205"/>
    </row>
    <row r="13" spans="1:4" s="18" customFormat="1" ht="23.5" customHeight="1" x14ac:dyDescent="0.15">
      <c r="A13" s="306"/>
      <c r="C13" s="205"/>
      <c r="D13" s="205"/>
    </row>
    <row r="14" spans="1:4" s="18" customFormat="1" ht="18" x14ac:dyDescent="0.15">
      <c r="A14" s="307" t="s">
        <v>5</v>
      </c>
      <c r="C14" s="205"/>
      <c r="D14" s="205"/>
    </row>
    <row r="15" spans="1:4" ht="16.25" customHeight="1" x14ac:dyDescent="0.15">
      <c r="A15" s="127"/>
      <c r="C15" s="21"/>
    </row>
    <row r="16" spans="1:4" ht="332" x14ac:dyDescent="0.15">
      <c r="A16" s="295" t="s">
        <v>6</v>
      </c>
      <c r="C16" s="21"/>
    </row>
    <row r="17" spans="1:4" ht="17.5" customHeight="1" x14ac:dyDescent="0.15">
      <c r="A17" s="21"/>
      <c r="C17" s="21"/>
    </row>
    <row r="18" spans="1:4" ht="205" customHeight="1" x14ac:dyDescent="0.15">
      <c r="A18" s="295" t="s">
        <v>7</v>
      </c>
      <c r="B18" s="257"/>
      <c r="C18" s="21"/>
    </row>
    <row r="19" spans="1:4" ht="30.75" customHeight="1" x14ac:dyDescent="0.15">
      <c r="A19" s="21"/>
      <c r="B19" s="257"/>
      <c r="C19" s="21"/>
    </row>
    <row r="20" spans="1:4" ht="26.25" customHeight="1" x14ac:dyDescent="0.15">
      <c r="A20" s="296" t="s">
        <v>8</v>
      </c>
      <c r="C20" s="21"/>
    </row>
    <row r="21" spans="1:4" ht="42" x14ac:dyDescent="0.15">
      <c r="A21" s="19" t="s">
        <v>9</v>
      </c>
      <c r="C21" s="329"/>
      <c r="D21" s="329"/>
    </row>
    <row r="22" spans="1:4" x14ac:dyDescent="0.15">
      <c r="C22" s="330"/>
      <c r="D22" s="329"/>
    </row>
    <row r="23" spans="1:4" ht="70" x14ac:dyDescent="0.15">
      <c r="A23" s="23" t="s">
        <v>1353</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1" t="s">
        <v>14</v>
      </c>
      <c r="C43" s="22"/>
    </row>
    <row r="44" spans="1:3" ht="64.5" customHeight="1" x14ac:dyDescent="0.15">
      <c r="A44" s="297" t="s">
        <v>1339</v>
      </c>
      <c r="C44" s="22"/>
    </row>
    <row r="45" spans="1:3" ht="12.75" customHeight="1" x14ac:dyDescent="0.15">
      <c r="A45" s="290"/>
      <c r="C45" s="22"/>
    </row>
    <row r="46" spans="1:3" ht="41.5" customHeight="1" x14ac:dyDescent="0.15">
      <c r="A46" s="298" t="s">
        <v>15</v>
      </c>
      <c r="C46" s="22"/>
    </row>
    <row r="47" spans="1:3" ht="11.5" customHeight="1" x14ac:dyDescent="0.15"/>
    <row r="48" spans="1:3" ht="14" x14ac:dyDescent="0.15">
      <c r="A48" s="299"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8"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2"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4"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4" t="s">
        <v>23</v>
      </c>
    </row>
    <row r="129" spans="1:1" ht="15.75" customHeight="1" x14ac:dyDescent="0.15">
      <c r="A129" s="303" t="s">
        <v>55</v>
      </c>
    </row>
    <row r="130" spans="1:1" ht="12.75" customHeight="1" x14ac:dyDescent="0.15">
      <c r="A130" s="23"/>
    </row>
    <row r="131" spans="1:1" ht="14" x14ac:dyDescent="0.15">
      <c r="A131" s="294" t="s">
        <v>56</v>
      </c>
    </row>
    <row r="132" spans="1:1" ht="40.75" customHeight="1" x14ac:dyDescent="0.15">
      <c r="A132" s="23" t="s">
        <v>1349</v>
      </c>
    </row>
    <row r="133" spans="1:1" ht="61.5" customHeight="1" x14ac:dyDescent="0.15">
      <c r="A133" s="300" t="s">
        <v>1361</v>
      </c>
    </row>
    <row r="134" spans="1:1" ht="14" x14ac:dyDescent="0.15">
      <c r="A134" s="260" t="s">
        <v>1362</v>
      </c>
    </row>
    <row r="135" spans="1:1" ht="112" x14ac:dyDescent="0.15">
      <c r="A135" s="300" t="s">
        <v>1350</v>
      </c>
    </row>
    <row r="136" spans="1:1" x14ac:dyDescent="0.15">
      <c r="A136"/>
    </row>
    <row r="137" spans="1:1" ht="71.5" customHeight="1" x14ac:dyDescent="0.15">
      <c r="A137" s="299"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FUTBALOVÝ KLUB POLÍCIE BRATISLAVA, Ľuda Zúbka 3169/25, Bratislava  , 841 01</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5" t="s">
        <v>1285</v>
      </c>
      <c r="C14" s="386"/>
      <c r="F14" s="310"/>
      <c r="N14" s="137" t="str">
        <f t="shared" si="0"/>
        <v xml:space="preserve">n - </v>
      </c>
      <c r="O14" s="137" t="s">
        <v>364</v>
      </c>
    </row>
    <row r="15" spans="1:16" ht="34.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25"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42258014</v>
      </c>
      <c r="F19" s="145" t="s">
        <v>1271</v>
      </c>
      <c r="G19" s="207"/>
      <c r="H19" s="146"/>
      <c r="N19" s="137" t="str">
        <f t="shared" si="0"/>
        <v xml:space="preserve"> - </v>
      </c>
    </row>
    <row r="20" spans="1:16" x14ac:dyDescent="0.15">
      <c r="A20" s="139" t="s">
        <v>392</v>
      </c>
      <c r="B20" s="143">
        <f>F6</f>
        <v>0</v>
      </c>
      <c r="C20" s="137"/>
      <c r="F20" s="147"/>
      <c r="G20" s="283"/>
      <c r="H20" s="148"/>
    </row>
    <row r="21" spans="1:16" x14ac:dyDescent="0.15">
      <c r="B21" s="137"/>
      <c r="C21" s="137"/>
      <c r="F21" s="147" t="s">
        <v>1276</v>
      </c>
      <c r="G21" s="283">
        <v>421947749446</v>
      </c>
      <c r="H21" s="148"/>
      <c r="N21" s="137" t="str">
        <f>O21&amp;" - "&amp;P21</f>
        <v>026 01 - Šport pre všetkých, školský a univerzitný šport</v>
      </c>
      <c r="O21" s="137" t="s">
        <v>317</v>
      </c>
      <c r="P21" s="137" t="s">
        <v>318</v>
      </c>
    </row>
    <row r="22" spans="1:16" x14ac:dyDescent="0.15">
      <c r="A22" s="137"/>
      <c r="B22" s="137"/>
      <c r="F22" s="147" t="s">
        <v>1277</v>
      </c>
      <c r="G22" s="283">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2"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FUTBALOVÝ KLUB POLÍCIE BRATISLAVA</v>
      </c>
      <c r="C3" s="338"/>
      <c r="D3" s="338"/>
      <c r="G3" s="252">
        <v>45747</v>
      </c>
    </row>
    <row r="4" spans="1:7" ht="14" x14ac:dyDescent="0.15">
      <c r="A4" s="30" t="s">
        <v>313</v>
      </c>
      <c r="B4" s="29" t="str">
        <f>RIGHT("0000"&amp;INDEX(Adr!A:A,Doklady!B102+1),8)</f>
        <v>42258014</v>
      </c>
      <c r="G4" s="252">
        <v>45777</v>
      </c>
    </row>
    <row r="5" spans="1:7" ht="14" x14ac:dyDescent="0.15">
      <c r="A5" s="30" t="s">
        <v>314</v>
      </c>
      <c r="B5" s="29" t="str">
        <f>INDEX(Adr!D:D,Doklady!B102+1)&amp;", "&amp;INDEX(Adr!E:E,Doklady!B102+1)</f>
        <v xml:space="preserve">Ľuda Zúbka 3169/25, Bratislava  </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2750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2750</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1" t="s">
        <v>329</v>
      </c>
      <c r="B1" s="361"/>
      <c r="C1" s="361"/>
      <c r="D1" s="361"/>
      <c r="E1" s="361"/>
      <c r="F1" s="361"/>
      <c r="G1" s="361"/>
      <c r="H1" s="361"/>
      <c r="I1" s="361"/>
    </row>
    <row r="2" spans="1:26" ht="7.5" customHeight="1" x14ac:dyDescent="0.15">
      <c r="C2" s="8"/>
      <c r="D2" s="8"/>
      <c r="E2" s="8"/>
      <c r="F2" s="8"/>
      <c r="G2" s="8"/>
      <c r="H2" s="8"/>
      <c r="I2" s="8"/>
    </row>
    <row r="3" spans="1:26" s="9" customFormat="1" ht="26.25" customHeight="1" x14ac:dyDescent="0.15">
      <c r="B3" s="160" t="s">
        <v>59</v>
      </c>
      <c r="C3" s="362" t="str">
        <f>INDEX(Adr!B2:B242,Doklady!B102)</f>
        <v>FUTBALOVÝ KLUB POLÍCIE BRATISLAVA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42258014</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Ľuda Zúbka 3169/25, Bratislava  , 841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3" t="s">
        <v>334</v>
      </c>
      <c r="F9" s="364"/>
      <c r="J9" s="8"/>
      <c r="L9" s="118"/>
      <c r="M9" s="118"/>
      <c r="N9" s="118"/>
      <c r="O9" s="118"/>
      <c r="P9" s="118"/>
      <c r="Q9" s="118"/>
      <c r="R9" s="118"/>
      <c r="S9" s="118"/>
    </row>
    <row r="10" spans="1:26" ht="18" x14ac:dyDescent="0.2">
      <c r="A10" s="69" t="s">
        <v>317</v>
      </c>
      <c r="B10" s="70" t="s">
        <v>318</v>
      </c>
      <c r="C10" s="126">
        <f>SUMIF(FP!J:J,Doklady!$B$1&amp;A10,FP!D:D)</f>
        <v>2750</v>
      </c>
      <c r="D10" s="126">
        <f>C10-E10</f>
        <v>2750</v>
      </c>
      <c r="E10" s="357">
        <f>SUMIF(K:K,A10,I:I)</f>
        <v>0</v>
      </c>
      <c r="F10" s="358"/>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2" t="s">
        <v>340</v>
      </c>
      <c r="C17" s="352"/>
      <c r="D17" s="352"/>
      <c r="E17" s="352"/>
      <c r="F17" s="352"/>
      <c r="G17" s="352"/>
      <c r="H17" s="352"/>
      <c r="I17" s="73">
        <f>SUMIF(FP!I:I,Doklady!$B$1&amp;A17,FP!D:D)</f>
        <v>0</v>
      </c>
      <c r="T17" s="86"/>
    </row>
    <row r="18" spans="1:20" x14ac:dyDescent="0.15">
      <c r="A18" s="135" t="s">
        <v>341</v>
      </c>
      <c r="B18" s="352" t="s">
        <v>342</v>
      </c>
      <c r="C18" s="352"/>
      <c r="D18" s="352"/>
      <c r="E18" s="352"/>
      <c r="F18" s="352"/>
      <c r="G18" s="352"/>
      <c r="H18" s="352"/>
      <c r="I18" s="73">
        <f>SUMIF(FP!I:I,Doklady!$B$1&amp;A18,FP!D:D)</f>
        <v>0</v>
      </c>
    </row>
    <row r="19" spans="1:20" ht="12" x14ac:dyDescent="0.15">
      <c r="A19" s="115" t="s">
        <v>343</v>
      </c>
      <c r="B19" s="352" t="s">
        <v>344</v>
      </c>
      <c r="C19" s="352"/>
      <c r="D19" s="352"/>
      <c r="E19" s="352"/>
      <c r="F19" s="352"/>
      <c r="G19" s="352"/>
      <c r="H19" s="352"/>
      <c r="I19" s="73">
        <f>SUMIF(FP!I:I,Doklady!$B$1&amp;A19,FP!D:D)</f>
        <v>0</v>
      </c>
    </row>
    <row r="20" spans="1:20" x14ac:dyDescent="0.15">
      <c r="A20" s="135" t="s">
        <v>345</v>
      </c>
      <c r="B20" s="346" t="s">
        <v>346</v>
      </c>
      <c r="C20" s="347"/>
      <c r="D20" s="347"/>
      <c r="E20" s="347"/>
      <c r="F20" s="347"/>
      <c r="G20" s="347"/>
      <c r="H20" s="348"/>
      <c r="I20" s="73">
        <f>SUMIF(FP!I:I,Doklady!$B$1&amp;A20,FP!D:D)</f>
        <v>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53" t="s">
        <v>350</v>
      </c>
      <c r="C22" s="354"/>
      <c r="D22" s="354"/>
      <c r="E22" s="354"/>
      <c r="F22" s="354"/>
      <c r="G22" s="354"/>
      <c r="H22" s="355"/>
      <c r="I22" s="73">
        <f>SUMIF(FP!I:I,Doklady!$B$1&amp;A22,FP!D:D)</f>
        <v>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69" t="s">
        <v>2236</v>
      </c>
      <c r="C25" s="370"/>
      <c r="D25" s="370"/>
      <c r="E25" s="370"/>
      <c r="F25" s="370"/>
      <c r="G25" s="370"/>
      <c r="H25" s="371"/>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2990</v>
      </c>
      <c r="C28" s="347"/>
      <c r="D28" s="347"/>
      <c r="E28" s="347"/>
      <c r="F28" s="347"/>
      <c r="G28" s="347"/>
      <c r="H28" s="348"/>
      <c r="I28" s="73">
        <f>SUMIF(FP!I:I,Doklady!$B$1&amp;A28,FP!D:D)</f>
        <v>2750</v>
      </c>
      <c r="T28" s="86"/>
    </row>
    <row r="29" spans="1:20" ht="12" x14ac:dyDescent="0.15">
      <c r="A29" s="115" t="s">
        <v>362</v>
      </c>
      <c r="B29" s="346" t="s">
        <v>363</v>
      </c>
      <c r="C29" s="347"/>
      <c r="D29" s="347"/>
      <c r="E29" s="347"/>
      <c r="F29" s="347"/>
      <c r="G29" s="347"/>
      <c r="H29" s="348"/>
      <c r="I29" s="73">
        <f>SUMIF(FP!I:I,Doklady!$B$1&amp;A29,FP!D:D)</f>
        <v>0</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42"/>
      <c r="C32" s="343"/>
      <c r="D32" s="343"/>
      <c r="E32" s="343"/>
      <c r="F32" s="343"/>
      <c r="G32" s="343"/>
      <c r="H32" s="344"/>
      <c r="I32" s="73">
        <f>SUMIF(FP!I:I,Doklady!$B$1&amp;A32,FP!D:D)</f>
        <v>0</v>
      </c>
      <c r="T32" s="86"/>
    </row>
    <row r="33" spans="1:21" ht="12" hidden="1" x14ac:dyDescent="0.15">
      <c r="A33" s="115" t="s">
        <v>367</v>
      </c>
      <c r="B33" s="342"/>
      <c r="C33" s="343"/>
      <c r="D33" s="343"/>
      <c r="E33" s="343"/>
      <c r="F33" s="343"/>
      <c r="G33" s="343"/>
      <c r="H33" s="344"/>
      <c r="I33" s="73">
        <f>SUMIF(FP!I:I,Doklady!$B$1&amp;A33,FP!D:D)</f>
        <v>0</v>
      </c>
      <c r="T33" s="86"/>
    </row>
    <row r="34" spans="1:21" hidden="1" x14ac:dyDescent="0.15">
      <c r="A34" s="135" t="s">
        <v>368</v>
      </c>
      <c r="B34" s="345"/>
      <c r="C34" s="345"/>
      <c r="D34" s="345"/>
      <c r="E34" s="345"/>
      <c r="F34" s="345"/>
      <c r="G34" s="345"/>
      <c r="H34" s="34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9"/>
      <c r="B50" s="360"/>
      <c r="C50" s="360"/>
      <c r="D50" s="360"/>
      <c r="E50" s="360"/>
      <c r="F50" s="360"/>
      <c r="G50" s="360"/>
      <c r="H50" s="360"/>
      <c r="I50" s="36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l</v>
      </c>
      <c r="B53" s="119" t="str">
        <f>Doklady!H1</f>
        <v>športové pohybové tábory pre mládež</v>
      </c>
      <c r="C53" s="73">
        <f>IF(A53&lt;&gt;"",INDEX(FP!D:D,Doklady!B$2+(ROW()-53)),"")</f>
        <v>2750</v>
      </c>
      <c r="D53" s="73">
        <f>IF(A53&lt;&gt;"",Doklady!I1-Doklady!J1,"")</f>
        <v>2750</v>
      </c>
      <c r="E53" s="73">
        <f>IF(A53&lt;&gt;"",MIN(D53,C53)*Doklady!C1/(1-Doklady!C1),"")</f>
        <v>0</v>
      </c>
      <c r="F53" s="71">
        <f>IF(A53&lt;&gt;"",Doklady!J1,"")</f>
        <v>0</v>
      </c>
      <c r="G53" s="73">
        <f>+IFERROR(HLOOKUP(IF(RIGHT(B53,15)="bežné transfery",LEFT(B53,LEN(B53)-18),0),$J$40:$K$42,3,0),MIN(C53,D53))</f>
        <v>2750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2750</v>
      </c>
      <c r="D130" s="228">
        <f t="shared" ref="D130:I130" si="9">SUM(D53:D129)</f>
        <v>2750</v>
      </c>
      <c r="E130" s="228">
        <f t="shared" si="9"/>
        <v>0</v>
      </c>
      <c r="F130" s="228">
        <f t="shared" si="9"/>
        <v>0</v>
      </c>
      <c r="G130" s="228">
        <f t="shared" si="9"/>
        <v>2750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325">
        <v>45975</v>
      </c>
      <c r="C140" s="229"/>
      <c r="D140" s="372"/>
      <c r="E140" s="372"/>
      <c r="F140" s="372"/>
      <c r="G140" s="372"/>
      <c r="H140" s="372"/>
      <c r="I140" s="372"/>
      <c r="J140" s="85"/>
    </row>
    <row r="141" spans="1:26" ht="68.25" customHeight="1" x14ac:dyDescent="0.15">
      <c r="A141" s="9"/>
      <c r="B141" s="280" t="s">
        <v>393</v>
      </c>
      <c r="C141" s="214"/>
      <c r="D141" s="356" t="s">
        <v>394</v>
      </c>
      <c r="E141" s="356"/>
      <c r="F141" s="356"/>
      <c r="G141" s="356"/>
      <c r="H141" s="356"/>
      <c r="I141" s="356"/>
      <c r="J141" s="85"/>
    </row>
    <row r="142" spans="1:26" ht="13" x14ac:dyDescent="0.15">
      <c r="A142" s="9"/>
      <c r="B142" s="279"/>
      <c r="C142" s="214"/>
      <c r="D142" s="263"/>
      <c r="E142" s="263"/>
      <c r="F142" s="263"/>
      <c r="G142" s="263"/>
      <c r="H142" s="263"/>
      <c r="I142" s="263"/>
      <c r="J142" s="85"/>
    </row>
    <row r="143" spans="1:26" ht="13" x14ac:dyDescent="0.15">
      <c r="A143" s="9"/>
      <c r="B143" s="279"/>
      <c r="C143" s="214"/>
      <c r="D143" s="263"/>
      <c r="E143" s="263"/>
      <c r="F143" s="263"/>
      <c r="G143" s="263"/>
      <c r="H143" s="263"/>
      <c r="I143" s="263"/>
      <c r="J143" s="85"/>
    </row>
    <row r="144" spans="1:26" ht="13" x14ac:dyDescent="0.15">
      <c r="A144" s="9"/>
      <c r="B144" s="280"/>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N110" sqref="N11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l - športové pohybové tábory pre mládež</v>
      </c>
      <c r="B1" s="232" t="str">
        <f>INDEX(Adr!A:A,B102+1)</f>
        <v>42258014</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2750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41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2992</v>
      </c>
      <c r="J100" s="375"/>
      <c r="K100" s="89"/>
    </row>
    <row r="101" spans="1:25" ht="16" x14ac:dyDescent="0.2">
      <c r="A101" s="373"/>
      <c r="B101" s="373"/>
      <c r="C101" s="373"/>
      <c r="D101" s="373"/>
      <c r="E101" s="373"/>
      <c r="F101" s="373"/>
      <c r="G101" s="373"/>
      <c r="H101" s="373"/>
      <c r="I101" s="374">
        <v>45961</v>
      </c>
      <c r="J101" s="374"/>
    </row>
    <row r="102" spans="1:25" ht="14" x14ac:dyDescent="0.15">
      <c r="A102" s="249" t="s">
        <v>399</v>
      </c>
      <c r="B102" s="250">
        <v>24</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3001</v>
      </c>
      <c r="B107" s="14" t="s">
        <v>3020</v>
      </c>
      <c r="C107" s="14" t="s">
        <v>3003</v>
      </c>
      <c r="D107" s="16">
        <v>45924</v>
      </c>
      <c r="E107" s="16">
        <v>45974</v>
      </c>
      <c r="F107" s="14" t="s">
        <v>3002</v>
      </c>
      <c r="G107" s="14" t="s">
        <v>3005</v>
      </c>
      <c r="H107" s="14" t="s">
        <v>3004</v>
      </c>
      <c r="I107" s="15">
        <v>1000</v>
      </c>
      <c r="J107" s="77">
        <v>10</v>
      </c>
      <c r="K107" s="92"/>
    </row>
    <row r="108" spans="1:25" ht="13" x14ac:dyDescent="0.15">
      <c r="A108" s="14" t="s">
        <v>3001</v>
      </c>
      <c r="B108" s="14" t="s">
        <v>3018</v>
      </c>
      <c r="C108" s="14" t="s">
        <v>3007</v>
      </c>
      <c r="D108" s="16">
        <v>45833</v>
      </c>
      <c r="E108" s="16">
        <v>45974</v>
      </c>
      <c r="F108" s="14" t="s">
        <v>3006</v>
      </c>
      <c r="G108" s="14" t="s">
        <v>3008</v>
      </c>
      <c r="H108" s="14" t="s">
        <v>3011</v>
      </c>
      <c r="I108" s="15">
        <v>350</v>
      </c>
      <c r="J108" s="77">
        <v>10</v>
      </c>
      <c r="K108" s="92"/>
    </row>
    <row r="109" spans="1:25" ht="13" x14ac:dyDescent="0.15">
      <c r="A109" s="14" t="s">
        <v>3001</v>
      </c>
      <c r="B109" s="14" t="s">
        <v>3019</v>
      </c>
      <c r="C109" s="14" t="s">
        <v>3013</v>
      </c>
      <c r="D109" s="16">
        <v>45833</v>
      </c>
      <c r="E109" s="16">
        <v>45974</v>
      </c>
      <c r="F109" s="14" t="s">
        <v>3009</v>
      </c>
      <c r="G109" s="14" t="s">
        <v>3012</v>
      </c>
      <c r="H109" s="14" t="s">
        <v>3010</v>
      </c>
      <c r="I109" s="15">
        <v>1200</v>
      </c>
      <c r="J109" s="77">
        <v>10</v>
      </c>
      <c r="K109" s="92"/>
    </row>
    <row r="110" spans="1:25" ht="13" x14ac:dyDescent="0.15">
      <c r="A110" s="14" t="s">
        <v>3001</v>
      </c>
      <c r="B110" s="14" t="s">
        <v>3021</v>
      </c>
      <c r="C110" s="14" t="s">
        <v>3017</v>
      </c>
      <c r="D110" s="16">
        <v>45827</v>
      </c>
      <c r="E110" s="16">
        <v>45974</v>
      </c>
      <c r="F110" s="14" t="s">
        <v>3014</v>
      </c>
      <c r="G110" s="14" t="s">
        <v>3015</v>
      </c>
      <c r="H110" s="14" t="s">
        <v>3016</v>
      </c>
      <c r="I110" s="15">
        <v>200</v>
      </c>
      <c r="J110" s="77">
        <v>10</v>
      </c>
      <c r="K110" s="92"/>
    </row>
    <row r="111" spans="1:25" ht="13" x14ac:dyDescent="0.15">
      <c r="A111" s="14"/>
      <c r="B111" s="14"/>
      <c r="C111" s="14"/>
      <c r="D111" s="16"/>
      <c r="E111" s="16"/>
      <c r="F111" s="14"/>
      <c r="G111" s="14"/>
      <c r="H111" s="14"/>
      <c r="I111" s="15"/>
      <c r="J111" s="77"/>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15">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15">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15">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15">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15">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15">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15">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15">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15">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15">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15">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15">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15">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15">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15">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15">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15">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15">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15">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15">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15">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3" x14ac:dyDescent="0.15">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15">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15">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15">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3" x14ac:dyDescent="0.15">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15">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15">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15">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15">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15">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15">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15">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15">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15">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15">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15">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3" x14ac:dyDescent="0.15">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3" x14ac:dyDescent="0.15">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15">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15">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15">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15">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15">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15">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15">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15">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15">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15">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15">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3" x14ac:dyDescent="0.15">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15">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15">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15">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15">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3" x14ac:dyDescent="0.15">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15">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15">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15">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15">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15">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15">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3" x14ac:dyDescent="0.15">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3" x14ac:dyDescent="0.15">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15">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3" x14ac:dyDescent="0.15">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15">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15">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6"/>
    </row>
    <row r="104" spans="1:16" x14ac:dyDescent="0.15">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15">
      <c r="A105" s="198" t="s">
        <v>1912</v>
      </c>
      <c r="B105" s="199" t="s">
        <v>1913</v>
      </c>
      <c r="C105" s="200" t="s">
        <v>423</v>
      </c>
      <c r="D105" s="199" t="s">
        <v>1914</v>
      </c>
      <c r="E105" s="199" t="s">
        <v>430</v>
      </c>
      <c r="F105" s="199" t="s">
        <v>437</v>
      </c>
      <c r="G105" s="317" t="s">
        <v>1915</v>
      </c>
      <c r="H105" s="199" t="s">
        <v>1916</v>
      </c>
      <c r="I105" s="199" t="s">
        <v>1917</v>
      </c>
      <c r="J105" s="199" t="s">
        <v>427</v>
      </c>
      <c r="K105" s="199" t="s">
        <v>1917</v>
      </c>
      <c r="L105" s="201">
        <v>421903919943</v>
      </c>
      <c r="M105" s="199" t="s">
        <v>1918</v>
      </c>
      <c r="N105" s="199"/>
      <c r="O105" s="199"/>
      <c r="P105" s="199"/>
    </row>
    <row r="106" spans="1:16" ht="12" x14ac:dyDescent="0.15">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15">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15">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15">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15">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15">
      <c r="A111" s="198" t="s">
        <v>569</v>
      </c>
      <c r="B111" s="199" t="s">
        <v>570</v>
      </c>
      <c r="C111" s="200" t="s">
        <v>423</v>
      </c>
      <c r="D111" s="199" t="s">
        <v>571</v>
      </c>
      <c r="E111" s="199" t="s">
        <v>428</v>
      </c>
      <c r="F111" s="199" t="s">
        <v>429</v>
      </c>
      <c r="G111" s="199" t="s">
        <v>572</v>
      </c>
      <c r="H111" s="199" t="s">
        <v>1415</v>
      </c>
      <c r="I111" s="199" t="s">
        <v>573</v>
      </c>
      <c r="J111" s="199" t="s">
        <v>509</v>
      </c>
      <c r="K111" s="199" t="s">
        <v>573</v>
      </c>
      <c r="L111" s="315">
        <v>421905380634</v>
      </c>
      <c r="M111" s="318" t="s">
        <v>574</v>
      </c>
      <c r="N111" s="199"/>
      <c r="O111" s="199"/>
      <c r="P111" s="318" t="s">
        <v>1416</v>
      </c>
    </row>
    <row r="112" spans="1:16" ht="12" x14ac:dyDescent="0.15">
      <c r="A112" s="198" t="s">
        <v>575</v>
      </c>
      <c r="B112" s="199" t="s">
        <v>576</v>
      </c>
      <c r="C112" s="200" t="s">
        <v>423</v>
      </c>
      <c r="D112" s="200" t="s">
        <v>474</v>
      </c>
      <c r="E112" s="200" t="s">
        <v>430</v>
      </c>
      <c r="F112" s="199" t="s">
        <v>525</v>
      </c>
      <c r="G112" s="199" t="s">
        <v>577</v>
      </c>
      <c r="H112" s="199" t="s">
        <v>578</v>
      </c>
      <c r="I112" s="200" t="s">
        <v>579</v>
      </c>
      <c r="J112" s="200" t="s">
        <v>425</v>
      </c>
      <c r="K112" s="314" t="s">
        <v>580</v>
      </c>
      <c r="L112" s="315">
        <v>421907100191</v>
      </c>
      <c r="M112" s="200" t="s">
        <v>581</v>
      </c>
      <c r="N112" s="199"/>
      <c r="O112" s="200"/>
      <c r="P112" s="199"/>
    </row>
    <row r="113" spans="1:16" ht="13" x14ac:dyDescent="0.15">
      <c r="A113" s="198" t="s">
        <v>582</v>
      </c>
      <c r="B113" s="199" t="s">
        <v>583</v>
      </c>
      <c r="C113" s="200" t="s">
        <v>423</v>
      </c>
      <c r="D113" s="200" t="s">
        <v>474</v>
      </c>
      <c r="E113" s="199" t="s">
        <v>430</v>
      </c>
      <c r="F113" s="199" t="s">
        <v>525</v>
      </c>
      <c r="G113" s="199" t="s">
        <v>584</v>
      </c>
      <c r="H113" s="311" t="s">
        <v>1936</v>
      </c>
      <c r="I113" s="199" t="s">
        <v>1937</v>
      </c>
      <c r="J113" s="199" t="s">
        <v>427</v>
      </c>
      <c r="K113" s="275" t="s">
        <v>585</v>
      </c>
      <c r="L113" s="315">
        <v>421905659739</v>
      </c>
      <c r="M113" s="199" t="s">
        <v>586</v>
      </c>
      <c r="N113" s="309"/>
      <c r="O113" s="199"/>
      <c r="P113" s="200"/>
    </row>
    <row r="114" spans="1:16" x14ac:dyDescent="0.15">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15">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15">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15">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15">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15">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15">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15">
      <c r="A121" s="198" t="s">
        <v>619</v>
      </c>
      <c r="B121" s="199" t="s">
        <v>620</v>
      </c>
      <c r="C121" s="200" t="s">
        <v>423</v>
      </c>
      <c r="D121" s="200" t="s">
        <v>621</v>
      </c>
      <c r="E121" s="200" t="s">
        <v>430</v>
      </c>
      <c r="F121" s="200" t="s">
        <v>622</v>
      </c>
      <c r="G121" s="319" t="s">
        <v>1370</v>
      </c>
      <c r="H121" s="265" t="s">
        <v>1371</v>
      </c>
      <c r="I121" s="200" t="s">
        <v>623</v>
      </c>
      <c r="J121" s="200" t="s">
        <v>427</v>
      </c>
      <c r="K121" s="200" t="s">
        <v>2704</v>
      </c>
      <c r="L121" s="201">
        <v>421905936379</v>
      </c>
      <c r="M121" s="200" t="s">
        <v>624</v>
      </c>
      <c r="N121" s="199"/>
      <c r="O121" s="200"/>
      <c r="P121" s="199"/>
    </row>
    <row r="122" spans="1:16" x14ac:dyDescent="0.15">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15">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15">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15">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15">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15">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x14ac:dyDescent="0.15">
      <c r="A128" s="198" t="s">
        <v>1955</v>
      </c>
      <c r="B128" s="199" t="s">
        <v>1956</v>
      </c>
      <c r="C128" s="200" t="s">
        <v>423</v>
      </c>
      <c r="D128" s="200" t="s">
        <v>474</v>
      </c>
      <c r="E128" s="199" t="s">
        <v>430</v>
      </c>
      <c r="F128" s="199" t="s">
        <v>475</v>
      </c>
      <c r="G128" s="320" t="s">
        <v>1957</v>
      </c>
      <c r="H128" s="320" t="s">
        <v>1958</v>
      </c>
      <c r="I128" s="199" t="s">
        <v>1959</v>
      </c>
      <c r="J128" s="199" t="s">
        <v>425</v>
      </c>
      <c r="K128" s="199" t="s">
        <v>1960</v>
      </c>
      <c r="L128" s="201">
        <v>421904260194</v>
      </c>
      <c r="M128" s="199" t="s">
        <v>1961</v>
      </c>
      <c r="N128" s="199"/>
      <c r="O128" s="199"/>
      <c r="P128" s="199"/>
    </row>
    <row r="129" spans="1:16" ht="13" x14ac:dyDescent="0.15">
      <c r="A129" s="198" t="s">
        <v>670</v>
      </c>
      <c r="B129" s="199" t="s">
        <v>671</v>
      </c>
      <c r="C129" s="200" t="s">
        <v>423</v>
      </c>
      <c r="D129" s="200" t="s">
        <v>474</v>
      </c>
      <c r="E129" s="199" t="s">
        <v>430</v>
      </c>
      <c r="F129" s="200" t="s">
        <v>525</v>
      </c>
      <c r="G129" s="311" t="s">
        <v>2705</v>
      </c>
      <c r="H129" s="199" t="s">
        <v>2706</v>
      </c>
      <c r="I129" s="199" t="s">
        <v>2707</v>
      </c>
      <c r="J129" s="199" t="s">
        <v>425</v>
      </c>
      <c r="K129" s="199" t="s">
        <v>2707</v>
      </c>
      <c r="L129" s="201">
        <v>421910161266</v>
      </c>
      <c r="M129" s="199" t="s">
        <v>672</v>
      </c>
      <c r="N129" s="200"/>
      <c r="O129" s="200"/>
      <c r="P129" s="200"/>
    </row>
    <row r="130" spans="1:16" x14ac:dyDescent="0.15">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15">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15">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15">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15">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x14ac:dyDescent="0.15">
      <c r="A135" s="198" t="s">
        <v>702</v>
      </c>
      <c r="B135" s="199" t="s">
        <v>703</v>
      </c>
      <c r="C135" s="200" t="s">
        <v>423</v>
      </c>
      <c r="D135" s="200" t="s">
        <v>474</v>
      </c>
      <c r="E135" s="199" t="s">
        <v>430</v>
      </c>
      <c r="F135" s="200" t="s">
        <v>525</v>
      </c>
      <c r="G135" s="199" t="s">
        <v>704</v>
      </c>
      <c r="H135" s="199" t="s">
        <v>705</v>
      </c>
      <c r="I135" s="199" t="s">
        <v>706</v>
      </c>
      <c r="J135" s="199" t="s">
        <v>425</v>
      </c>
      <c r="K135" s="275" t="s">
        <v>706</v>
      </c>
      <c r="L135" s="315">
        <v>421911597705</v>
      </c>
      <c r="M135" s="199" t="s">
        <v>707</v>
      </c>
      <c r="N135" s="199"/>
      <c r="O135" s="199" t="s">
        <v>1434</v>
      </c>
      <c r="P135" s="199"/>
    </row>
    <row r="136" spans="1:16" x14ac:dyDescent="0.15">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1">
        <v>421905762340</v>
      </c>
      <c r="M136" s="277" t="s">
        <v>1973</v>
      </c>
      <c r="N136" s="277"/>
      <c r="O136" s="277"/>
      <c r="P136" s="277"/>
    </row>
    <row r="137" spans="1:16" x14ac:dyDescent="0.15">
      <c r="A137" s="203" t="s">
        <v>2709</v>
      </c>
      <c r="B137" s="284" t="s">
        <v>2710</v>
      </c>
      <c r="C137" s="284" t="s">
        <v>423</v>
      </c>
      <c r="D137" s="284" t="s">
        <v>2711</v>
      </c>
      <c r="E137" s="284" t="s">
        <v>436</v>
      </c>
      <c r="F137" s="284" t="s">
        <v>494</v>
      </c>
      <c r="G137" s="284" t="s">
        <v>2712</v>
      </c>
      <c r="H137" s="284" t="s">
        <v>496</v>
      </c>
      <c r="I137" s="284" t="s">
        <v>497</v>
      </c>
      <c r="J137" s="284" t="s">
        <v>425</v>
      </c>
      <c r="K137" s="284" t="s">
        <v>497</v>
      </c>
      <c r="L137" s="285">
        <v>421911361044</v>
      </c>
      <c r="M137" s="284" t="s">
        <v>2713</v>
      </c>
      <c r="N137" s="284"/>
      <c r="O137" s="284"/>
      <c r="P137" s="284"/>
    </row>
    <row r="138" spans="1:16" x14ac:dyDescent="0.15">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15">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15">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15">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15">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1" t="s">
        <v>1442</v>
      </c>
      <c r="M142" s="277" t="s">
        <v>1443</v>
      </c>
      <c r="N142" s="277"/>
      <c r="O142" s="277"/>
      <c r="P142" s="277"/>
    </row>
    <row r="143" spans="1:16" x14ac:dyDescent="0.15">
      <c r="A143" s="203" t="s">
        <v>2714</v>
      </c>
      <c r="B143" s="284" t="s">
        <v>2715</v>
      </c>
      <c r="C143" s="284" t="s">
        <v>423</v>
      </c>
      <c r="D143" s="284" t="s">
        <v>953</v>
      </c>
      <c r="E143" s="284" t="s">
        <v>431</v>
      </c>
      <c r="F143" s="284" t="s">
        <v>2716</v>
      </c>
      <c r="G143" s="284" t="s">
        <v>2717</v>
      </c>
      <c r="H143" s="284" t="s">
        <v>2718</v>
      </c>
      <c r="I143" s="284" t="s">
        <v>2719</v>
      </c>
      <c r="J143" s="284" t="s">
        <v>2720</v>
      </c>
      <c r="K143" s="284" t="s">
        <v>2719</v>
      </c>
      <c r="L143" s="285">
        <v>421415073611</v>
      </c>
      <c r="M143" s="284" t="s">
        <v>2721</v>
      </c>
      <c r="N143" s="284"/>
      <c r="O143" s="284"/>
      <c r="P143" s="284"/>
    </row>
    <row r="144" spans="1:16" x14ac:dyDescent="0.15">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x14ac:dyDescent="0.15">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09" t="s">
        <v>1444</v>
      </c>
    </row>
    <row r="146" spans="1:16" x14ac:dyDescent="0.15">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15">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15">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15">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15">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15">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15">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15">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x14ac:dyDescent="0.15">
      <c r="A154" s="198" t="s">
        <v>823</v>
      </c>
      <c r="B154" s="199" t="s">
        <v>824</v>
      </c>
      <c r="C154" s="200" t="s">
        <v>423</v>
      </c>
      <c r="D154" s="199" t="s">
        <v>825</v>
      </c>
      <c r="E154" s="199" t="s">
        <v>430</v>
      </c>
      <c r="F154" s="199" t="s">
        <v>826</v>
      </c>
      <c r="G154" s="199" t="s">
        <v>827</v>
      </c>
      <c r="H154" s="199" t="s">
        <v>828</v>
      </c>
      <c r="I154" s="199" t="s">
        <v>829</v>
      </c>
      <c r="J154" s="199" t="s">
        <v>425</v>
      </c>
      <c r="K154" s="275" t="s">
        <v>830</v>
      </c>
      <c r="L154" s="315">
        <v>421903262626</v>
      </c>
      <c r="M154" s="199" t="s">
        <v>831</v>
      </c>
      <c r="N154" s="199"/>
      <c r="O154" s="199"/>
      <c r="P154" s="199"/>
    </row>
    <row r="155" spans="1:16" x14ac:dyDescent="0.15">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15">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15">
      <c r="A157" s="198" t="s">
        <v>848</v>
      </c>
      <c r="B157" s="199" t="s">
        <v>849</v>
      </c>
      <c r="C157" s="200" t="s">
        <v>423</v>
      </c>
      <c r="D157" s="200" t="s">
        <v>474</v>
      </c>
      <c r="E157" s="200" t="s">
        <v>430</v>
      </c>
      <c r="F157" s="200" t="s">
        <v>525</v>
      </c>
      <c r="G157" s="265" t="s">
        <v>850</v>
      </c>
      <c r="H157" s="265" t="s">
        <v>851</v>
      </c>
      <c r="I157" s="200" t="s">
        <v>852</v>
      </c>
      <c r="J157" s="200" t="s">
        <v>427</v>
      </c>
      <c r="K157" s="200" t="s">
        <v>852</v>
      </c>
      <c r="L157" s="315">
        <v>421908979442</v>
      </c>
      <c r="M157" s="200" t="s">
        <v>853</v>
      </c>
      <c r="N157" s="200"/>
      <c r="O157" s="200"/>
      <c r="P157" s="200"/>
    </row>
    <row r="158" spans="1:16" x14ac:dyDescent="0.15">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15">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5">
        <v>421915802888</v>
      </c>
      <c r="M159" s="200" t="s">
        <v>1981</v>
      </c>
      <c r="N159" s="200"/>
      <c r="O159" s="200"/>
      <c r="P159" s="200"/>
    </row>
    <row r="160" spans="1:16" x14ac:dyDescent="0.15">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15">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15">
      <c r="A162" s="203" t="s">
        <v>868</v>
      </c>
      <c r="B162" s="284" t="s">
        <v>869</v>
      </c>
      <c r="C162" s="284" t="s">
        <v>423</v>
      </c>
      <c r="D162" s="284" t="s">
        <v>474</v>
      </c>
      <c r="E162" s="284" t="s">
        <v>430</v>
      </c>
      <c r="F162" s="284" t="s">
        <v>525</v>
      </c>
      <c r="G162" s="284" t="s">
        <v>870</v>
      </c>
      <c r="H162" s="284" t="s">
        <v>871</v>
      </c>
      <c r="I162" s="284" t="s">
        <v>1990</v>
      </c>
      <c r="J162" s="284" t="s">
        <v>872</v>
      </c>
      <c r="K162" s="284" t="s">
        <v>2723</v>
      </c>
      <c r="L162" s="285" t="s">
        <v>2724</v>
      </c>
      <c r="M162" s="284" t="s">
        <v>873</v>
      </c>
      <c r="N162" s="284"/>
      <c r="O162" s="284"/>
      <c r="P162" s="284"/>
    </row>
    <row r="163" spans="1:16" x14ac:dyDescent="0.15">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15">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15">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15">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15">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15">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15">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15">
      <c r="A170" s="178" t="s">
        <v>916</v>
      </c>
      <c r="B170" s="277" t="s">
        <v>917</v>
      </c>
      <c r="C170" s="200" t="s">
        <v>423</v>
      </c>
      <c r="D170" s="277" t="s">
        <v>918</v>
      </c>
      <c r="E170" s="277" t="s">
        <v>919</v>
      </c>
      <c r="F170" s="277" t="s">
        <v>920</v>
      </c>
      <c r="G170" s="277" t="s">
        <v>921</v>
      </c>
      <c r="H170" s="277" t="s">
        <v>922</v>
      </c>
      <c r="I170" s="277" t="s">
        <v>923</v>
      </c>
      <c r="J170" s="277" t="s">
        <v>427</v>
      </c>
      <c r="K170" s="277" t="s">
        <v>923</v>
      </c>
      <c r="L170" s="321">
        <v>421905486716</v>
      </c>
      <c r="M170" s="278" t="s">
        <v>924</v>
      </c>
      <c r="N170" s="277"/>
      <c r="O170" s="278"/>
      <c r="P170" s="277"/>
    </row>
    <row r="171" spans="1:16" x14ac:dyDescent="0.15">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1">
        <v>421905533719</v>
      </c>
      <c r="M171" s="277" t="s">
        <v>2725</v>
      </c>
      <c r="N171" s="277"/>
      <c r="O171" s="278"/>
      <c r="P171" s="277"/>
    </row>
    <row r="172" spans="1:16" x14ac:dyDescent="0.15">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15">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15">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15">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15">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15">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15">
      <c r="A178" s="178" t="s">
        <v>959</v>
      </c>
      <c r="B178" s="277" t="s">
        <v>960</v>
      </c>
      <c r="C178" s="200" t="s">
        <v>423</v>
      </c>
      <c r="D178" s="200" t="s">
        <v>474</v>
      </c>
      <c r="E178" s="277" t="s">
        <v>430</v>
      </c>
      <c r="F178" s="200" t="s">
        <v>525</v>
      </c>
      <c r="G178" s="277" t="s">
        <v>961</v>
      </c>
      <c r="H178" s="277" t="s">
        <v>962</v>
      </c>
      <c r="I178" s="277" t="s">
        <v>963</v>
      </c>
      <c r="J178" s="277" t="s">
        <v>427</v>
      </c>
      <c r="K178" s="277" t="s">
        <v>963</v>
      </c>
      <c r="L178" s="321">
        <v>421905245008</v>
      </c>
      <c r="M178" s="277" t="s">
        <v>964</v>
      </c>
      <c r="N178" s="277"/>
      <c r="O178" s="277"/>
      <c r="P178" s="277"/>
    </row>
    <row r="179" spans="1:16" ht="24" x14ac:dyDescent="0.15">
      <c r="A179" s="178" t="s">
        <v>1453</v>
      </c>
      <c r="B179" s="317" t="s">
        <v>1454</v>
      </c>
      <c r="C179" s="200" t="s">
        <v>423</v>
      </c>
      <c r="D179" s="277" t="s">
        <v>1437</v>
      </c>
      <c r="E179" s="277" t="s">
        <v>430</v>
      </c>
      <c r="F179" s="277" t="s">
        <v>426</v>
      </c>
      <c r="G179" s="277" t="s">
        <v>1455</v>
      </c>
      <c r="H179" s="277" t="s">
        <v>1456</v>
      </c>
      <c r="I179" s="277" t="s">
        <v>1440</v>
      </c>
      <c r="J179" s="277" t="s">
        <v>425</v>
      </c>
      <c r="K179" s="277" t="s">
        <v>2018</v>
      </c>
      <c r="L179" s="322" t="s">
        <v>1457</v>
      </c>
      <c r="M179" s="277" t="s">
        <v>1458</v>
      </c>
      <c r="N179" s="277"/>
      <c r="O179" s="277"/>
      <c r="P179" s="277"/>
    </row>
    <row r="180" spans="1:16" x14ac:dyDescent="0.15">
      <c r="A180" s="178" t="s">
        <v>965</v>
      </c>
      <c r="B180" s="277" t="s">
        <v>966</v>
      </c>
      <c r="C180" s="277" t="s">
        <v>423</v>
      </c>
      <c r="D180" s="200" t="s">
        <v>1459</v>
      </c>
      <c r="E180" s="277" t="s">
        <v>434</v>
      </c>
      <c r="F180" s="200" t="s">
        <v>435</v>
      </c>
      <c r="G180" s="277" t="s">
        <v>967</v>
      </c>
      <c r="H180" s="277" t="s">
        <v>968</v>
      </c>
      <c r="I180" s="277" t="s">
        <v>969</v>
      </c>
      <c r="J180" s="277" t="s">
        <v>425</v>
      </c>
      <c r="K180" s="277" t="s">
        <v>970</v>
      </c>
      <c r="L180" s="321">
        <v>421918808923</v>
      </c>
      <c r="M180" s="277" t="s">
        <v>971</v>
      </c>
      <c r="N180" s="277"/>
      <c r="O180" s="277"/>
      <c r="P180" s="277"/>
    </row>
    <row r="181" spans="1:16" x14ac:dyDescent="0.15">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15">
      <c r="A182" s="178" t="s">
        <v>980</v>
      </c>
      <c r="B182" s="277" t="s">
        <v>981</v>
      </c>
      <c r="C182" s="277" t="s">
        <v>423</v>
      </c>
      <c r="D182" s="200" t="s">
        <v>474</v>
      </c>
      <c r="E182" s="277" t="s">
        <v>430</v>
      </c>
      <c r="F182" s="200" t="s">
        <v>525</v>
      </c>
      <c r="G182" s="277" t="s">
        <v>982</v>
      </c>
      <c r="H182" s="323" t="s">
        <v>983</v>
      </c>
      <c r="I182" s="277" t="s">
        <v>984</v>
      </c>
      <c r="J182" s="277" t="s">
        <v>425</v>
      </c>
      <c r="K182" s="277" t="s">
        <v>984</v>
      </c>
      <c r="L182" s="321">
        <v>421915282858</v>
      </c>
      <c r="M182" s="277" t="s">
        <v>985</v>
      </c>
      <c r="N182" s="277"/>
      <c r="O182" s="277"/>
      <c r="P182" s="277"/>
    </row>
    <row r="183" spans="1:16" ht="13" x14ac:dyDescent="0.15">
      <c r="A183" s="178" t="s">
        <v>2019</v>
      </c>
      <c r="B183" s="277" t="s">
        <v>2020</v>
      </c>
      <c r="C183" s="277" t="s">
        <v>423</v>
      </c>
      <c r="D183" s="200" t="s">
        <v>2021</v>
      </c>
      <c r="E183" s="277" t="s">
        <v>430</v>
      </c>
      <c r="F183" s="200" t="s">
        <v>2022</v>
      </c>
      <c r="G183" s="324" t="s">
        <v>2023</v>
      </c>
      <c r="H183" s="323" t="s">
        <v>2024</v>
      </c>
      <c r="I183" s="277" t="s">
        <v>2025</v>
      </c>
      <c r="J183" s="277" t="s">
        <v>2026</v>
      </c>
      <c r="K183" s="277" t="s">
        <v>2027</v>
      </c>
      <c r="L183" s="321">
        <v>421905283021</v>
      </c>
      <c r="M183" s="277" t="s">
        <v>2028</v>
      </c>
      <c r="N183" s="277"/>
      <c r="O183" s="277"/>
      <c r="P183" s="277"/>
    </row>
    <row r="184" spans="1:16" x14ac:dyDescent="0.15">
      <c r="A184" s="203" t="s">
        <v>2726</v>
      </c>
      <c r="B184" s="284" t="s">
        <v>2727</v>
      </c>
      <c r="C184" s="284" t="s">
        <v>2728</v>
      </c>
      <c r="D184" s="284" t="s">
        <v>2729</v>
      </c>
      <c r="E184" s="284" t="s">
        <v>2730</v>
      </c>
      <c r="F184" s="284" t="s">
        <v>2731</v>
      </c>
      <c r="G184" s="284" t="s">
        <v>2732</v>
      </c>
      <c r="H184" s="284" t="s">
        <v>2733</v>
      </c>
      <c r="I184" s="284" t="s">
        <v>2734</v>
      </c>
      <c r="J184" s="284" t="s">
        <v>2735</v>
      </c>
      <c r="K184" s="284" t="s">
        <v>2734</v>
      </c>
      <c r="L184" s="285">
        <v>421905365513</v>
      </c>
      <c r="M184" s="284" t="s">
        <v>2736</v>
      </c>
      <c r="N184" s="284"/>
      <c r="O184" s="284"/>
      <c r="P184" s="284"/>
    </row>
    <row r="185" spans="1:16" x14ac:dyDescent="0.15">
      <c r="A185" s="203" t="s">
        <v>2737</v>
      </c>
      <c r="B185" s="284" t="s">
        <v>2738</v>
      </c>
      <c r="C185" s="284" t="s">
        <v>423</v>
      </c>
      <c r="D185" s="284" t="s">
        <v>2739</v>
      </c>
      <c r="E185" s="284" t="s">
        <v>2740</v>
      </c>
      <c r="F185" s="284" t="s">
        <v>2741</v>
      </c>
      <c r="G185" s="284" t="s">
        <v>2742</v>
      </c>
      <c r="H185" s="284" t="s">
        <v>2743</v>
      </c>
      <c r="I185" s="284" t="s">
        <v>2744</v>
      </c>
      <c r="J185" s="284" t="s">
        <v>425</v>
      </c>
      <c r="K185" s="284" t="s">
        <v>2745</v>
      </c>
      <c r="L185" s="285">
        <v>421944608826</v>
      </c>
      <c r="M185" s="284" t="s">
        <v>2360</v>
      </c>
      <c r="N185" s="284"/>
      <c r="O185" s="284"/>
      <c r="P185" s="284"/>
    </row>
    <row r="186" spans="1:16" x14ac:dyDescent="0.15">
      <c r="A186" s="203" t="s">
        <v>2746</v>
      </c>
      <c r="B186" s="284" t="s">
        <v>2747</v>
      </c>
      <c r="C186" s="284" t="s">
        <v>423</v>
      </c>
      <c r="D186" s="284" t="s">
        <v>2748</v>
      </c>
      <c r="E186" s="284" t="s">
        <v>2708</v>
      </c>
      <c r="F186" s="284" t="s">
        <v>1016</v>
      </c>
      <c r="G186" s="284" t="s">
        <v>2749</v>
      </c>
      <c r="H186" s="284" t="s">
        <v>2750</v>
      </c>
      <c r="I186" s="284" t="s">
        <v>2751</v>
      </c>
      <c r="J186" s="284" t="s">
        <v>425</v>
      </c>
      <c r="K186" s="284" t="s">
        <v>2751</v>
      </c>
      <c r="L186" s="285">
        <v>421903226107</v>
      </c>
      <c r="M186" s="284" t="s">
        <v>2752</v>
      </c>
      <c r="N186" s="284"/>
      <c r="O186" s="284"/>
      <c r="P186" s="284"/>
    </row>
    <row r="187" spans="1:16" x14ac:dyDescent="0.15">
      <c r="A187" s="203" t="s">
        <v>2753</v>
      </c>
      <c r="B187" s="284" t="s">
        <v>2754</v>
      </c>
      <c r="C187" s="284" t="s">
        <v>423</v>
      </c>
      <c r="D187" s="284" t="s">
        <v>2755</v>
      </c>
      <c r="E187" s="284" t="s">
        <v>2756</v>
      </c>
      <c r="F187" s="284" t="s">
        <v>2757</v>
      </c>
      <c r="G187" s="284" t="s">
        <v>2360</v>
      </c>
      <c r="H187" s="284" t="s">
        <v>2758</v>
      </c>
      <c r="I187" s="284" t="s">
        <v>2759</v>
      </c>
      <c r="J187" s="284" t="s">
        <v>425</v>
      </c>
      <c r="K187" s="284" t="s">
        <v>2360</v>
      </c>
      <c r="L187" s="285" t="s">
        <v>2360</v>
      </c>
      <c r="M187" s="284" t="s">
        <v>2760</v>
      </c>
      <c r="N187" s="284"/>
      <c r="O187" s="284"/>
      <c r="P187" s="284"/>
    </row>
    <row r="188" spans="1:16" ht="13" x14ac:dyDescent="0.15">
      <c r="A188" s="203" t="s">
        <v>2029</v>
      </c>
      <c r="B188" s="284" t="s">
        <v>2030</v>
      </c>
      <c r="C188" s="284" t="s">
        <v>2031</v>
      </c>
      <c r="D188" s="284" t="s">
        <v>2032</v>
      </c>
      <c r="E188" s="284" t="s">
        <v>430</v>
      </c>
      <c r="F188" s="284" t="s">
        <v>525</v>
      </c>
      <c r="G188" s="312" t="s">
        <v>2033</v>
      </c>
      <c r="H188" s="284" t="s">
        <v>2034</v>
      </c>
      <c r="I188" s="284" t="s">
        <v>2035</v>
      </c>
      <c r="J188" s="284" t="s">
        <v>1707</v>
      </c>
      <c r="K188" s="284" t="s">
        <v>2036</v>
      </c>
      <c r="L188" s="285">
        <v>421917905248</v>
      </c>
      <c r="M188" s="284" t="s">
        <v>2037</v>
      </c>
      <c r="N188" s="284"/>
      <c r="O188" s="284"/>
      <c r="P188" s="284"/>
    </row>
    <row r="189" spans="1:16" x14ac:dyDescent="0.15">
      <c r="A189" s="203" t="s">
        <v>2038</v>
      </c>
      <c r="B189" s="284" t="s">
        <v>2039</v>
      </c>
      <c r="C189" s="284" t="s">
        <v>423</v>
      </c>
      <c r="D189" s="284" t="s">
        <v>2040</v>
      </c>
      <c r="E189" s="284" t="s">
        <v>430</v>
      </c>
      <c r="F189" s="284" t="s">
        <v>551</v>
      </c>
      <c r="G189" s="284" t="s">
        <v>2041</v>
      </c>
      <c r="H189" s="284" t="s">
        <v>2042</v>
      </c>
      <c r="I189" s="284" t="s">
        <v>752</v>
      </c>
      <c r="J189" s="284" t="s">
        <v>425</v>
      </c>
      <c r="K189" s="284" t="s">
        <v>752</v>
      </c>
      <c r="L189" s="285">
        <v>421905245825</v>
      </c>
      <c r="M189" s="284" t="s">
        <v>2043</v>
      </c>
      <c r="N189" s="284"/>
      <c r="O189" s="284"/>
      <c r="P189" s="284"/>
    </row>
    <row r="190" spans="1:16" x14ac:dyDescent="0.15">
      <c r="A190" s="203" t="s">
        <v>2238</v>
      </c>
      <c r="B190" s="284" t="s">
        <v>2239</v>
      </c>
      <c r="C190" s="284" t="s">
        <v>423</v>
      </c>
      <c r="D190" s="284" t="s">
        <v>2240</v>
      </c>
      <c r="E190" s="284" t="s">
        <v>430</v>
      </c>
      <c r="F190" s="284" t="s">
        <v>2241</v>
      </c>
      <c r="G190" s="284" t="s">
        <v>2242</v>
      </c>
      <c r="H190" s="284" t="s">
        <v>2243</v>
      </c>
      <c r="I190" s="284" t="s">
        <v>2244</v>
      </c>
      <c r="J190" s="277" t="s">
        <v>427</v>
      </c>
      <c r="K190" s="284"/>
      <c r="L190" s="285"/>
      <c r="M190" s="284" t="s">
        <v>2245</v>
      </c>
      <c r="N190" s="284"/>
      <c r="O190" s="284"/>
      <c r="P190" s="284"/>
    </row>
    <row r="191" spans="1:16" x14ac:dyDescent="0.15">
      <c r="A191" s="203" t="s">
        <v>2761</v>
      </c>
      <c r="B191" s="284" t="s">
        <v>2762</v>
      </c>
      <c r="C191" s="284" t="s">
        <v>423</v>
      </c>
      <c r="D191" s="284" t="s">
        <v>2763</v>
      </c>
      <c r="E191" s="284" t="s">
        <v>434</v>
      </c>
      <c r="F191" s="284" t="s">
        <v>435</v>
      </c>
      <c r="G191" s="284" t="s">
        <v>2764</v>
      </c>
      <c r="H191" s="284" t="s">
        <v>2765</v>
      </c>
      <c r="I191" s="284" t="s">
        <v>2766</v>
      </c>
      <c r="J191" s="284" t="s">
        <v>427</v>
      </c>
      <c r="K191" s="284" t="s">
        <v>2766</v>
      </c>
      <c r="L191" s="285">
        <v>421911830220</v>
      </c>
      <c r="M191" s="284" t="s">
        <v>2767</v>
      </c>
      <c r="N191" s="284"/>
      <c r="O191" s="284"/>
      <c r="P191" s="284"/>
    </row>
    <row r="192" spans="1:16" x14ac:dyDescent="0.15">
      <c r="A192" s="203" t="s">
        <v>2768</v>
      </c>
      <c r="B192" s="284" t="s">
        <v>2769</v>
      </c>
      <c r="C192" s="284" t="s">
        <v>423</v>
      </c>
      <c r="D192" s="284" t="s">
        <v>2770</v>
      </c>
      <c r="E192" s="284" t="s">
        <v>430</v>
      </c>
      <c r="F192" s="284" t="s">
        <v>758</v>
      </c>
      <c r="G192" s="284" t="s">
        <v>2771</v>
      </c>
      <c r="H192" s="284" t="s">
        <v>2772</v>
      </c>
      <c r="I192" s="284" t="s">
        <v>2773</v>
      </c>
      <c r="J192" s="284" t="s">
        <v>2524</v>
      </c>
      <c r="K192" s="284" t="s">
        <v>2773</v>
      </c>
      <c r="L192" s="285">
        <v>421915714821</v>
      </c>
      <c r="M192" s="284" t="s">
        <v>2774</v>
      </c>
      <c r="N192" s="284"/>
      <c r="O192" s="284"/>
      <c r="P192" s="284"/>
    </row>
    <row r="193" spans="1:16" x14ac:dyDescent="0.15">
      <c r="A193" s="203" t="s">
        <v>2775</v>
      </c>
      <c r="B193" s="284" t="s">
        <v>2776</v>
      </c>
      <c r="C193" s="284" t="s">
        <v>423</v>
      </c>
      <c r="D193" s="284" t="s">
        <v>2777</v>
      </c>
      <c r="E193" s="284" t="s">
        <v>1711</v>
      </c>
      <c r="F193" s="284" t="s">
        <v>1780</v>
      </c>
      <c r="G193" s="284" t="s">
        <v>2778</v>
      </c>
      <c r="H193" s="284" t="s">
        <v>2779</v>
      </c>
      <c r="I193" s="284" t="s">
        <v>2780</v>
      </c>
      <c r="J193" s="284" t="s">
        <v>425</v>
      </c>
      <c r="K193" s="284" t="s">
        <v>2780</v>
      </c>
      <c r="L193" s="285">
        <v>421905315540</v>
      </c>
      <c r="M193" s="284" t="s">
        <v>2781</v>
      </c>
      <c r="N193" s="284"/>
      <c r="O193" s="284"/>
      <c r="P193" s="284"/>
    </row>
    <row r="194" spans="1:16" x14ac:dyDescent="0.15">
      <c r="A194" s="203" t="s">
        <v>2782</v>
      </c>
      <c r="B194" s="284" t="s">
        <v>2783</v>
      </c>
      <c r="C194" s="284" t="s">
        <v>423</v>
      </c>
      <c r="D194" s="284" t="s">
        <v>2784</v>
      </c>
      <c r="E194" s="284" t="s">
        <v>1874</v>
      </c>
      <c r="F194" s="284" t="s">
        <v>1875</v>
      </c>
      <c r="G194" s="284" t="s">
        <v>2360</v>
      </c>
      <c r="H194" s="284" t="s">
        <v>2785</v>
      </c>
      <c r="I194" s="284" t="s">
        <v>2786</v>
      </c>
      <c r="J194" s="284" t="s">
        <v>427</v>
      </c>
      <c r="K194" s="284" t="s">
        <v>2786</v>
      </c>
      <c r="L194" s="285">
        <v>421948137172</v>
      </c>
      <c r="M194" s="284" t="s">
        <v>2360</v>
      </c>
      <c r="N194" s="284"/>
      <c r="O194" s="284"/>
      <c r="P194" s="284"/>
    </row>
    <row r="195" spans="1:16" x14ac:dyDescent="0.15">
      <c r="A195" s="203" t="s">
        <v>2787</v>
      </c>
      <c r="B195" s="284" t="s">
        <v>2788</v>
      </c>
      <c r="C195" s="284" t="s">
        <v>423</v>
      </c>
      <c r="D195" s="284" t="s">
        <v>2789</v>
      </c>
      <c r="E195" s="284" t="s">
        <v>434</v>
      </c>
      <c r="F195" s="284" t="s">
        <v>433</v>
      </c>
      <c r="G195" s="284" t="s">
        <v>2790</v>
      </c>
      <c r="H195" s="284" t="s">
        <v>2791</v>
      </c>
      <c r="I195" s="284" t="s">
        <v>2792</v>
      </c>
      <c r="J195" s="284" t="s">
        <v>427</v>
      </c>
      <c r="K195" s="284" t="s">
        <v>2793</v>
      </c>
      <c r="L195" s="285">
        <v>421918766009</v>
      </c>
      <c r="M195" s="284" t="s">
        <v>2794</v>
      </c>
      <c r="N195" s="284"/>
      <c r="O195" s="284"/>
      <c r="P195" s="284"/>
    </row>
    <row r="196" spans="1:16" x14ac:dyDescent="0.15">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15">
      <c r="A197" s="203" t="s">
        <v>2795</v>
      </c>
      <c r="B197" s="284" t="s">
        <v>2796</v>
      </c>
      <c r="C197" s="284" t="s">
        <v>423</v>
      </c>
      <c r="D197" s="284" t="s">
        <v>2797</v>
      </c>
      <c r="E197" s="284" t="s">
        <v>2798</v>
      </c>
      <c r="F197" s="284" t="s">
        <v>433</v>
      </c>
      <c r="G197" s="284" t="s">
        <v>2360</v>
      </c>
      <c r="H197" s="284" t="s">
        <v>2799</v>
      </c>
      <c r="I197" s="284" t="s">
        <v>2800</v>
      </c>
      <c r="J197" s="284" t="s">
        <v>2801</v>
      </c>
      <c r="K197" s="284" t="s">
        <v>2800</v>
      </c>
      <c r="L197" s="285">
        <v>421948633996</v>
      </c>
      <c r="M197" s="284" t="s">
        <v>2360</v>
      </c>
      <c r="N197" s="284"/>
      <c r="O197" s="284"/>
      <c r="P197" s="284"/>
    </row>
    <row r="198" spans="1:16" x14ac:dyDescent="0.15">
      <c r="A198" s="203" t="s">
        <v>2802</v>
      </c>
      <c r="B198" s="284" t="s">
        <v>2803</v>
      </c>
      <c r="C198" s="284" t="s">
        <v>423</v>
      </c>
      <c r="D198" s="284" t="s">
        <v>2804</v>
      </c>
      <c r="E198" s="284" t="s">
        <v>2805</v>
      </c>
      <c r="F198" s="284" t="s">
        <v>2806</v>
      </c>
      <c r="G198" s="284" t="s">
        <v>2807</v>
      </c>
      <c r="H198" s="284" t="s">
        <v>2808</v>
      </c>
      <c r="I198" s="284" t="s">
        <v>2809</v>
      </c>
      <c r="J198" s="284" t="s">
        <v>425</v>
      </c>
      <c r="K198" s="284" t="s">
        <v>2810</v>
      </c>
      <c r="L198" s="285">
        <v>421908470934</v>
      </c>
      <c r="M198" s="284" t="s">
        <v>2811</v>
      </c>
      <c r="N198" s="284"/>
      <c r="O198" s="284"/>
      <c r="P198" s="284"/>
    </row>
    <row r="199" spans="1:16" x14ac:dyDescent="0.15">
      <c r="A199" s="203" t="s">
        <v>2812</v>
      </c>
      <c r="B199" s="284" t="s">
        <v>2813</v>
      </c>
      <c r="C199" s="284" t="s">
        <v>423</v>
      </c>
      <c r="D199" s="284" t="s">
        <v>2814</v>
      </c>
      <c r="E199" s="284" t="s">
        <v>2815</v>
      </c>
      <c r="F199" s="284" t="s">
        <v>2816</v>
      </c>
      <c r="G199" s="284" t="s">
        <v>2817</v>
      </c>
      <c r="H199" s="284" t="s">
        <v>2818</v>
      </c>
      <c r="I199" s="284" t="s">
        <v>2819</v>
      </c>
      <c r="J199" s="284" t="s">
        <v>427</v>
      </c>
      <c r="K199" s="284" t="s">
        <v>2820</v>
      </c>
      <c r="L199" s="285">
        <v>421903544565</v>
      </c>
      <c r="M199" s="284" t="s">
        <v>2360</v>
      </c>
      <c r="N199" s="284"/>
      <c r="O199" s="284"/>
      <c r="P199" s="284"/>
    </row>
    <row r="200" spans="1:16" x14ac:dyDescent="0.15">
      <c r="A200" s="203" t="s">
        <v>2821</v>
      </c>
      <c r="B200" s="284" t="s">
        <v>2822</v>
      </c>
      <c r="C200" s="284" t="s">
        <v>423</v>
      </c>
      <c r="D200" s="284" t="s">
        <v>2823</v>
      </c>
      <c r="E200" s="284" t="s">
        <v>430</v>
      </c>
      <c r="F200" s="284" t="s">
        <v>551</v>
      </c>
      <c r="G200" s="284" t="s">
        <v>2824</v>
      </c>
      <c r="H200" s="284" t="s">
        <v>2825</v>
      </c>
      <c r="I200" s="284" t="s">
        <v>2826</v>
      </c>
      <c r="J200" s="284" t="s">
        <v>2524</v>
      </c>
      <c r="K200" s="284" t="s">
        <v>2827</v>
      </c>
      <c r="L200" s="285">
        <v>421911787770</v>
      </c>
      <c r="M200" s="284" t="s">
        <v>2828</v>
      </c>
      <c r="N200" s="284"/>
      <c r="O200" s="284"/>
      <c r="P200" s="284"/>
    </row>
    <row r="201" spans="1:16" x14ac:dyDescent="0.15">
      <c r="A201" s="203" t="s">
        <v>2829</v>
      </c>
      <c r="B201" s="284" t="s">
        <v>2830</v>
      </c>
      <c r="C201" s="284" t="s">
        <v>423</v>
      </c>
      <c r="D201" s="284" t="s">
        <v>2831</v>
      </c>
      <c r="E201" s="284" t="s">
        <v>430</v>
      </c>
      <c r="F201" s="284" t="s">
        <v>2832</v>
      </c>
      <c r="G201" s="284" t="s">
        <v>2833</v>
      </c>
      <c r="H201" s="284" t="s">
        <v>2834</v>
      </c>
      <c r="I201" s="284" t="s">
        <v>2835</v>
      </c>
      <c r="J201" s="284" t="s">
        <v>425</v>
      </c>
      <c r="K201" s="284" t="s">
        <v>2835</v>
      </c>
      <c r="L201" s="285">
        <v>421903408371</v>
      </c>
      <c r="M201" s="284" t="s">
        <v>2836</v>
      </c>
      <c r="N201" s="284"/>
      <c r="O201" s="284"/>
      <c r="P201" s="284"/>
    </row>
    <row r="202" spans="1:16" x14ac:dyDescent="0.15">
      <c r="A202" s="203" t="s">
        <v>2837</v>
      </c>
      <c r="B202" s="284" t="s">
        <v>2838</v>
      </c>
      <c r="C202" s="284" t="s">
        <v>423</v>
      </c>
      <c r="D202" s="284" t="s">
        <v>2839</v>
      </c>
      <c r="E202" s="284" t="s">
        <v>430</v>
      </c>
      <c r="F202" s="284" t="s">
        <v>826</v>
      </c>
      <c r="G202" s="284" t="s">
        <v>2840</v>
      </c>
      <c r="H202" s="284" t="s">
        <v>2841</v>
      </c>
      <c r="I202" s="284" t="s">
        <v>2842</v>
      </c>
      <c r="J202" s="284" t="s">
        <v>425</v>
      </c>
      <c r="K202" s="284" t="s">
        <v>2842</v>
      </c>
      <c r="L202" s="285">
        <v>421905710859</v>
      </c>
      <c r="M202" s="284" t="s">
        <v>2843</v>
      </c>
      <c r="N202" s="284"/>
      <c r="O202" s="284"/>
      <c r="P202" s="284"/>
    </row>
    <row r="203" spans="1:16" x14ac:dyDescent="0.15">
      <c r="A203" s="203" t="s">
        <v>2844</v>
      </c>
      <c r="B203" s="284" t="s">
        <v>2845</v>
      </c>
      <c r="C203" s="284" t="s">
        <v>423</v>
      </c>
      <c r="D203" s="284" t="s">
        <v>2846</v>
      </c>
      <c r="E203" s="284" t="s">
        <v>2847</v>
      </c>
      <c r="F203" s="284" t="s">
        <v>2848</v>
      </c>
      <c r="G203" s="284" t="s">
        <v>2849</v>
      </c>
      <c r="H203" s="284" t="s">
        <v>2850</v>
      </c>
      <c r="I203" s="284" t="s">
        <v>2851</v>
      </c>
      <c r="J203" s="284" t="s">
        <v>425</v>
      </c>
      <c r="K203" s="284" t="s">
        <v>2851</v>
      </c>
      <c r="L203" s="285">
        <v>421907725303</v>
      </c>
      <c r="M203" s="284" t="s">
        <v>2852</v>
      </c>
      <c r="N203" s="284"/>
      <c r="O203" s="284"/>
      <c r="P203" s="284"/>
    </row>
    <row r="204" spans="1:16" x14ac:dyDescent="0.15">
      <c r="A204" s="203" t="s">
        <v>2044</v>
      </c>
      <c r="B204" s="284" t="s">
        <v>2045</v>
      </c>
      <c r="C204" s="284" t="s">
        <v>423</v>
      </c>
      <c r="D204" s="284" t="s">
        <v>2046</v>
      </c>
      <c r="E204" s="284" t="s">
        <v>434</v>
      </c>
      <c r="F204" s="284" t="s">
        <v>435</v>
      </c>
      <c r="G204" s="284" t="s">
        <v>2047</v>
      </c>
      <c r="H204" s="284" t="s">
        <v>2048</v>
      </c>
      <c r="I204" s="284" t="s">
        <v>2049</v>
      </c>
      <c r="J204" s="284" t="s">
        <v>425</v>
      </c>
      <c r="K204" s="284" t="s">
        <v>2995</v>
      </c>
      <c r="L204" s="285" t="s">
        <v>2996</v>
      </c>
      <c r="M204" s="284" t="s">
        <v>2050</v>
      </c>
      <c r="N204" s="284"/>
      <c r="O204" s="284"/>
      <c r="P204" s="284"/>
    </row>
    <row r="205" spans="1:16" x14ac:dyDescent="0.15">
      <c r="A205" s="203" t="s">
        <v>2853</v>
      </c>
      <c r="B205" s="284" t="s">
        <v>2854</v>
      </c>
      <c r="C205" s="284" t="s">
        <v>423</v>
      </c>
      <c r="D205" s="284" t="s">
        <v>2855</v>
      </c>
      <c r="E205" s="284" t="s">
        <v>2375</v>
      </c>
      <c r="F205" s="284" t="s">
        <v>2856</v>
      </c>
      <c r="G205" s="284" t="s">
        <v>2857</v>
      </c>
      <c r="H205" s="284" t="s">
        <v>2858</v>
      </c>
      <c r="I205" s="284" t="s">
        <v>2859</v>
      </c>
      <c r="J205" s="284" t="s">
        <v>2524</v>
      </c>
      <c r="K205" s="284" t="s">
        <v>2859</v>
      </c>
      <c r="L205" s="285">
        <v>421903769454</v>
      </c>
      <c r="M205" s="284" t="s">
        <v>2860</v>
      </c>
      <c r="N205" s="284"/>
      <c r="O205" s="284"/>
      <c r="P205" s="284"/>
    </row>
    <row r="206" spans="1:16" x14ac:dyDescent="0.15">
      <c r="A206" s="203" t="s">
        <v>2861</v>
      </c>
      <c r="B206" s="284" t="s">
        <v>2862</v>
      </c>
      <c r="C206" s="284" t="s">
        <v>423</v>
      </c>
      <c r="D206" s="284" t="s">
        <v>2863</v>
      </c>
      <c r="E206" s="284" t="s">
        <v>1896</v>
      </c>
      <c r="F206" s="284" t="s">
        <v>1897</v>
      </c>
      <c r="G206" s="284" t="s">
        <v>2360</v>
      </c>
      <c r="H206" s="284" t="s">
        <v>2864</v>
      </c>
      <c r="I206" s="284" t="s">
        <v>2865</v>
      </c>
      <c r="J206" s="284" t="s">
        <v>427</v>
      </c>
      <c r="K206" s="284" t="s">
        <v>2360</v>
      </c>
      <c r="L206" s="285" t="s">
        <v>2360</v>
      </c>
      <c r="M206" s="284" t="s">
        <v>2866</v>
      </c>
      <c r="N206" s="284"/>
      <c r="O206" s="284"/>
      <c r="P206" s="284"/>
    </row>
    <row r="207" spans="1:16" x14ac:dyDescent="0.15">
      <c r="A207" s="203" t="s">
        <v>2051</v>
      </c>
      <c r="B207" s="284" t="s">
        <v>2052</v>
      </c>
      <c r="C207" s="284" t="s">
        <v>423</v>
      </c>
      <c r="D207" s="284" t="s">
        <v>2053</v>
      </c>
      <c r="E207" s="284" t="s">
        <v>1874</v>
      </c>
      <c r="F207" s="284" t="s">
        <v>1875</v>
      </c>
      <c r="G207" s="284" t="s">
        <v>2054</v>
      </c>
      <c r="H207" s="284" t="s">
        <v>2993</v>
      </c>
      <c r="I207" s="284" t="s">
        <v>2055</v>
      </c>
      <c r="J207" s="284" t="s">
        <v>425</v>
      </c>
      <c r="K207" s="284" t="s">
        <v>2056</v>
      </c>
      <c r="L207" s="285">
        <v>421949335971</v>
      </c>
      <c r="M207" s="284" t="s">
        <v>2057</v>
      </c>
      <c r="N207" s="284" t="s">
        <v>2867</v>
      </c>
      <c r="O207" s="284"/>
      <c r="P207" s="284"/>
    </row>
    <row r="208" spans="1:16" x14ac:dyDescent="0.15">
      <c r="A208" s="203" t="s">
        <v>2868</v>
      </c>
      <c r="B208" s="284" t="s">
        <v>2869</v>
      </c>
      <c r="C208" s="284" t="s">
        <v>423</v>
      </c>
      <c r="D208" s="284" t="s">
        <v>2870</v>
      </c>
      <c r="E208" s="284" t="s">
        <v>2871</v>
      </c>
      <c r="F208" s="284" t="s">
        <v>2872</v>
      </c>
      <c r="G208" s="284" t="s">
        <v>2360</v>
      </c>
      <c r="H208" s="284" t="s">
        <v>2873</v>
      </c>
      <c r="I208" s="284" t="s">
        <v>2874</v>
      </c>
      <c r="J208" s="284" t="s">
        <v>2801</v>
      </c>
      <c r="K208" s="284" t="s">
        <v>2874</v>
      </c>
      <c r="L208" s="285">
        <v>421918394244</v>
      </c>
      <c r="M208" s="284" t="s">
        <v>2875</v>
      </c>
      <c r="N208" s="284"/>
      <c r="O208" s="284"/>
      <c r="P208" s="284"/>
    </row>
    <row r="209" spans="1:16" x14ac:dyDescent="0.15">
      <c r="A209" s="203" t="s">
        <v>2876</v>
      </c>
      <c r="B209" s="284" t="s">
        <v>2877</v>
      </c>
      <c r="C209" s="284" t="s">
        <v>423</v>
      </c>
      <c r="D209" s="284" t="s">
        <v>2878</v>
      </c>
      <c r="E209" s="284" t="s">
        <v>424</v>
      </c>
      <c r="F209" s="284" t="s">
        <v>817</v>
      </c>
      <c r="G209" s="284" t="s">
        <v>2879</v>
      </c>
      <c r="H209" s="284" t="s">
        <v>2880</v>
      </c>
      <c r="I209" s="284" t="s">
        <v>2881</v>
      </c>
      <c r="J209" s="284" t="s">
        <v>425</v>
      </c>
      <c r="K209" s="284" t="s">
        <v>2881</v>
      </c>
      <c r="L209" s="285">
        <v>421903551810</v>
      </c>
      <c r="M209" s="284" t="s">
        <v>2882</v>
      </c>
      <c r="N209" s="284"/>
      <c r="O209" s="284"/>
      <c r="P209" s="284"/>
    </row>
    <row r="210" spans="1:16" x14ac:dyDescent="0.15">
      <c r="A210" s="203" t="s">
        <v>2058</v>
      </c>
      <c r="B210" s="284" t="s">
        <v>2059</v>
      </c>
      <c r="C210" s="284" t="s">
        <v>423</v>
      </c>
      <c r="D210" s="284" t="s">
        <v>2060</v>
      </c>
      <c r="E210" s="284" t="s">
        <v>2061</v>
      </c>
      <c r="F210" s="284" t="s">
        <v>2062</v>
      </c>
      <c r="G210" s="284" t="s">
        <v>2883</v>
      </c>
      <c r="H210" s="284" t="s">
        <v>2063</v>
      </c>
      <c r="I210" s="284" t="s">
        <v>2064</v>
      </c>
      <c r="J210" s="284" t="s">
        <v>2065</v>
      </c>
      <c r="K210" s="284" t="s">
        <v>2064</v>
      </c>
      <c r="L210" s="285">
        <v>421905264228</v>
      </c>
      <c r="M210" s="284" t="s">
        <v>2066</v>
      </c>
      <c r="N210" s="284"/>
      <c r="O210" s="284"/>
      <c r="P210" s="284"/>
    </row>
    <row r="211" spans="1:16" ht="13" x14ac:dyDescent="0.15">
      <c r="A211" s="203" t="s">
        <v>2067</v>
      </c>
      <c r="B211" s="284" t="s">
        <v>2068</v>
      </c>
      <c r="C211" s="284" t="s">
        <v>423</v>
      </c>
      <c r="D211" s="284" t="s">
        <v>2069</v>
      </c>
      <c r="E211" s="199" t="s">
        <v>430</v>
      </c>
      <c r="F211" s="284" t="s">
        <v>542</v>
      </c>
      <c r="G211" s="312" t="s">
        <v>2070</v>
      </c>
      <c r="H211" s="312" t="s">
        <v>2071</v>
      </c>
      <c r="I211" s="284" t="s">
        <v>2072</v>
      </c>
      <c r="J211" s="284" t="s">
        <v>425</v>
      </c>
      <c r="K211" s="284" t="s">
        <v>2072</v>
      </c>
      <c r="L211" s="285">
        <v>421903851953</v>
      </c>
      <c r="M211" s="284" t="s">
        <v>2073</v>
      </c>
      <c r="N211" s="284"/>
      <c r="O211" s="284"/>
      <c r="P211" s="284"/>
    </row>
    <row r="212" spans="1:16" x14ac:dyDescent="0.15">
      <c r="A212" s="203" t="s">
        <v>2884</v>
      </c>
      <c r="B212" s="284" t="s">
        <v>2885</v>
      </c>
      <c r="C212" s="284" t="s">
        <v>423</v>
      </c>
      <c r="D212" s="284" t="s">
        <v>2886</v>
      </c>
      <c r="E212" s="284" t="s">
        <v>2887</v>
      </c>
      <c r="F212" s="284" t="s">
        <v>2888</v>
      </c>
      <c r="G212" s="284" t="s">
        <v>2889</v>
      </c>
      <c r="H212" s="284" t="s">
        <v>2890</v>
      </c>
      <c r="I212" s="284" t="s">
        <v>2891</v>
      </c>
      <c r="J212" s="284" t="s">
        <v>425</v>
      </c>
      <c r="K212" s="284" t="s">
        <v>2891</v>
      </c>
      <c r="L212" s="285">
        <v>421902366400</v>
      </c>
      <c r="M212" s="284" t="s">
        <v>2892</v>
      </c>
      <c r="N212" s="284"/>
      <c r="O212" s="284"/>
      <c r="P212" s="284"/>
    </row>
    <row r="213" spans="1:16" x14ac:dyDescent="0.15">
      <c r="A213" s="203" t="s">
        <v>2893</v>
      </c>
      <c r="B213" s="284" t="s">
        <v>2894</v>
      </c>
      <c r="C213" s="284" t="s">
        <v>423</v>
      </c>
      <c r="D213" s="284" t="s">
        <v>2895</v>
      </c>
      <c r="E213" s="284" t="s">
        <v>2896</v>
      </c>
      <c r="F213" s="284" t="s">
        <v>2897</v>
      </c>
      <c r="G213" s="284" t="s">
        <v>2898</v>
      </c>
      <c r="H213" s="284" t="s">
        <v>2899</v>
      </c>
      <c r="I213" s="284" t="s">
        <v>2900</v>
      </c>
      <c r="J213" s="284" t="s">
        <v>425</v>
      </c>
      <c r="K213" s="284" t="s">
        <v>2900</v>
      </c>
      <c r="L213" s="285">
        <v>421905495820</v>
      </c>
      <c r="M213" s="284" t="s">
        <v>2901</v>
      </c>
      <c r="N213" s="284"/>
      <c r="O213" s="284"/>
      <c r="P213" s="284"/>
    </row>
    <row r="214" spans="1:16" x14ac:dyDescent="0.15">
      <c r="A214" s="203" t="s">
        <v>2902</v>
      </c>
      <c r="B214" s="284" t="s">
        <v>2903</v>
      </c>
      <c r="C214" s="284" t="s">
        <v>423</v>
      </c>
      <c r="D214" s="284" t="s">
        <v>2904</v>
      </c>
      <c r="E214" s="284" t="s">
        <v>2905</v>
      </c>
      <c r="F214" s="284" t="s">
        <v>2906</v>
      </c>
      <c r="G214" s="284" t="s">
        <v>2907</v>
      </c>
      <c r="H214" s="284" t="s">
        <v>2908</v>
      </c>
      <c r="I214" s="284" t="s">
        <v>2909</v>
      </c>
      <c r="J214" s="284" t="s">
        <v>425</v>
      </c>
      <c r="K214" s="284" t="s">
        <v>2909</v>
      </c>
      <c r="L214" s="285">
        <v>421905356370</v>
      </c>
      <c r="M214" s="284" t="s">
        <v>2910</v>
      </c>
      <c r="N214" s="284"/>
      <c r="O214" s="284"/>
      <c r="P214" s="284"/>
    </row>
    <row r="215" spans="1:16" ht="13" x14ac:dyDescent="0.15">
      <c r="A215" s="203" t="s">
        <v>2074</v>
      </c>
      <c r="B215" s="284" t="s">
        <v>2075</v>
      </c>
      <c r="C215" s="284" t="s">
        <v>423</v>
      </c>
      <c r="D215" s="284" t="s">
        <v>2076</v>
      </c>
      <c r="E215" s="284" t="s">
        <v>1428</v>
      </c>
      <c r="F215" s="284" t="s">
        <v>1429</v>
      </c>
      <c r="G215" s="312" t="s">
        <v>2077</v>
      </c>
      <c r="H215" s="284" t="s">
        <v>2078</v>
      </c>
      <c r="I215" s="284" t="s">
        <v>2079</v>
      </c>
      <c r="J215" s="284" t="s">
        <v>425</v>
      </c>
      <c r="K215" s="284" t="s">
        <v>2080</v>
      </c>
      <c r="L215" s="285">
        <v>421907641634</v>
      </c>
      <c r="M215" s="284" t="s">
        <v>2081</v>
      </c>
      <c r="N215" s="284"/>
      <c r="O215" s="284"/>
      <c r="P215" s="284"/>
    </row>
    <row r="216" spans="1:16" x14ac:dyDescent="0.15">
      <c r="A216" s="203" t="s">
        <v>2911</v>
      </c>
      <c r="B216" s="284" t="s">
        <v>2912</v>
      </c>
      <c r="C216" s="284" t="s">
        <v>423</v>
      </c>
      <c r="D216" s="284" t="s">
        <v>2913</v>
      </c>
      <c r="E216" s="284" t="s">
        <v>2375</v>
      </c>
      <c r="F216" s="284" t="s">
        <v>2376</v>
      </c>
      <c r="G216" s="284" t="s">
        <v>2914</v>
      </c>
      <c r="H216" s="284" t="s">
        <v>2915</v>
      </c>
      <c r="I216" s="284" t="s">
        <v>2916</v>
      </c>
      <c r="J216" s="284" t="s">
        <v>425</v>
      </c>
      <c r="K216" s="284" t="s">
        <v>2916</v>
      </c>
      <c r="L216" s="285">
        <v>421903820974</v>
      </c>
      <c r="M216" s="284" t="s">
        <v>2917</v>
      </c>
      <c r="N216" s="284"/>
      <c r="O216" s="284"/>
      <c r="P216" s="284"/>
    </row>
    <row r="217" spans="1:16" ht="13" x14ac:dyDescent="0.15">
      <c r="A217" s="203" t="s">
        <v>2082</v>
      </c>
      <c r="B217" s="284" t="s">
        <v>2083</v>
      </c>
      <c r="C217" s="284" t="s">
        <v>423</v>
      </c>
      <c r="D217" s="284" t="s">
        <v>2084</v>
      </c>
      <c r="E217" s="284" t="s">
        <v>2085</v>
      </c>
      <c r="F217" s="284" t="s">
        <v>2086</v>
      </c>
      <c r="G217" s="312" t="s">
        <v>2087</v>
      </c>
      <c r="H217" s="284" t="s">
        <v>2088</v>
      </c>
      <c r="I217" s="284" t="s">
        <v>2089</v>
      </c>
      <c r="J217" s="284" t="s">
        <v>425</v>
      </c>
      <c r="K217" s="284" t="s">
        <v>2090</v>
      </c>
      <c r="L217" s="285">
        <v>421911466881</v>
      </c>
      <c r="M217" s="284" t="s">
        <v>2091</v>
      </c>
      <c r="N217" s="284"/>
      <c r="O217" s="284"/>
      <c r="P217" s="284"/>
    </row>
    <row r="218" spans="1:16" ht="13" x14ac:dyDescent="0.15">
      <c r="A218" s="203" t="s">
        <v>2092</v>
      </c>
      <c r="B218" s="284" t="s">
        <v>2093</v>
      </c>
      <c r="C218" s="284" t="s">
        <v>423</v>
      </c>
      <c r="D218" s="284" t="s">
        <v>2094</v>
      </c>
      <c r="E218" s="284" t="s">
        <v>2095</v>
      </c>
      <c r="F218" s="284" t="s">
        <v>2096</v>
      </c>
      <c r="G218" s="312" t="s">
        <v>2097</v>
      </c>
      <c r="H218" s="284" t="s">
        <v>2098</v>
      </c>
      <c r="I218" s="284" t="s">
        <v>2099</v>
      </c>
      <c r="J218" s="284" t="s">
        <v>425</v>
      </c>
      <c r="K218" s="284" t="s">
        <v>2099</v>
      </c>
      <c r="L218" s="285">
        <v>421904435321</v>
      </c>
      <c r="M218" s="284" t="s">
        <v>2100</v>
      </c>
      <c r="N218" s="284"/>
      <c r="O218" s="284"/>
      <c r="P218" s="284"/>
    </row>
    <row r="219" spans="1:16" ht="13" x14ac:dyDescent="0.15">
      <c r="A219" s="203" t="s">
        <v>2101</v>
      </c>
      <c r="B219" s="284" t="s">
        <v>2102</v>
      </c>
      <c r="C219" s="284" t="s">
        <v>423</v>
      </c>
      <c r="D219" s="284" t="s">
        <v>2103</v>
      </c>
      <c r="E219" s="284" t="s">
        <v>2104</v>
      </c>
      <c r="F219" s="284" t="s">
        <v>2105</v>
      </c>
      <c r="G219" s="312" t="s">
        <v>2106</v>
      </c>
      <c r="H219" s="284" t="s">
        <v>2107</v>
      </c>
      <c r="I219" s="284" t="s">
        <v>2108</v>
      </c>
      <c r="J219" s="284" t="s">
        <v>425</v>
      </c>
      <c r="K219" s="284" t="s">
        <v>2109</v>
      </c>
      <c r="L219" s="285">
        <v>421910690922</v>
      </c>
      <c r="M219" s="284" t="s">
        <v>2110</v>
      </c>
      <c r="N219" s="284"/>
      <c r="O219" s="284"/>
      <c r="P219" s="284"/>
    </row>
    <row r="220" spans="1:16" x14ac:dyDescent="0.15">
      <c r="A220" s="203" t="s">
        <v>2918</v>
      </c>
      <c r="B220" s="284" t="s">
        <v>2919</v>
      </c>
      <c r="C220" s="284" t="s">
        <v>423</v>
      </c>
      <c r="D220" s="284" t="s">
        <v>2920</v>
      </c>
      <c r="E220" s="284" t="s">
        <v>434</v>
      </c>
      <c r="F220" s="284" t="s">
        <v>435</v>
      </c>
      <c r="G220" s="284" t="s">
        <v>2921</v>
      </c>
      <c r="H220" s="284" t="s">
        <v>2922</v>
      </c>
      <c r="I220" s="284" t="s">
        <v>2923</v>
      </c>
      <c r="J220" s="284" t="s">
        <v>425</v>
      </c>
      <c r="K220" s="284" t="s">
        <v>2924</v>
      </c>
      <c r="L220" s="285">
        <v>421905644686</v>
      </c>
      <c r="M220" s="284" t="s">
        <v>2925</v>
      </c>
      <c r="N220" s="284"/>
      <c r="O220" s="284"/>
      <c r="P220" s="284"/>
    </row>
    <row r="221" spans="1:16" x14ac:dyDescent="0.15">
      <c r="A221" s="203" t="s">
        <v>2926</v>
      </c>
      <c r="B221" s="284" t="s">
        <v>2927</v>
      </c>
      <c r="C221" s="284" t="s">
        <v>423</v>
      </c>
      <c r="D221" s="284" t="s">
        <v>2928</v>
      </c>
      <c r="E221" s="284" t="s">
        <v>2929</v>
      </c>
      <c r="F221" s="284" t="s">
        <v>2930</v>
      </c>
      <c r="G221" s="284" t="s">
        <v>2931</v>
      </c>
      <c r="H221" s="284" t="s">
        <v>2932</v>
      </c>
      <c r="I221" s="284" t="s">
        <v>2933</v>
      </c>
      <c r="J221" s="284" t="s">
        <v>2934</v>
      </c>
      <c r="K221" s="284" t="s">
        <v>2933</v>
      </c>
      <c r="L221" s="285">
        <v>421908729128</v>
      </c>
      <c r="M221" s="284" t="s">
        <v>2935</v>
      </c>
      <c r="N221" s="284"/>
      <c r="O221" s="284"/>
      <c r="P221" s="284"/>
    </row>
    <row r="222" spans="1:16" x14ac:dyDescent="0.15">
      <c r="A222" s="203" t="s">
        <v>2111</v>
      </c>
      <c r="B222" s="284" t="s">
        <v>2112</v>
      </c>
      <c r="C222" s="284" t="s">
        <v>423</v>
      </c>
      <c r="D222" s="284" t="s">
        <v>2113</v>
      </c>
      <c r="E222" s="284" t="s">
        <v>2114</v>
      </c>
      <c r="F222" s="284" t="s">
        <v>2115</v>
      </c>
      <c r="G222" s="284" t="s">
        <v>2936</v>
      </c>
      <c r="H222" s="284" t="s">
        <v>2116</v>
      </c>
      <c r="I222" s="284" t="s">
        <v>2937</v>
      </c>
      <c r="J222" s="284" t="s">
        <v>2938</v>
      </c>
      <c r="K222" s="284" t="s">
        <v>2117</v>
      </c>
      <c r="L222" s="285">
        <v>421903543319</v>
      </c>
      <c r="M222" s="284" t="s">
        <v>2939</v>
      </c>
      <c r="N222" s="284"/>
      <c r="O222" s="284"/>
      <c r="P222" s="284"/>
    </row>
    <row r="223" spans="1:16" ht="13" x14ac:dyDescent="0.15">
      <c r="A223" s="203" t="s">
        <v>2118</v>
      </c>
      <c r="B223" s="284" t="s">
        <v>2119</v>
      </c>
      <c r="C223" s="284" t="s">
        <v>423</v>
      </c>
      <c r="D223" s="284" t="s">
        <v>2120</v>
      </c>
      <c r="E223" s="284" t="s">
        <v>2121</v>
      </c>
      <c r="F223" s="284" t="s">
        <v>2122</v>
      </c>
      <c r="G223" s="312" t="s">
        <v>2123</v>
      </c>
      <c r="H223" s="284" t="s">
        <v>2124</v>
      </c>
      <c r="I223" s="284" t="s">
        <v>2125</v>
      </c>
      <c r="J223" s="284" t="s">
        <v>425</v>
      </c>
      <c r="K223" s="284" t="s">
        <v>2125</v>
      </c>
      <c r="L223" s="285">
        <v>421904823578</v>
      </c>
      <c r="M223" s="284" t="s">
        <v>2126</v>
      </c>
      <c r="N223" s="284"/>
      <c r="O223" s="284"/>
      <c r="P223" s="284"/>
    </row>
    <row r="224" spans="1:16" x14ac:dyDescent="0.15">
      <c r="A224" s="203" t="s">
        <v>2940</v>
      </c>
      <c r="B224" s="284" t="s">
        <v>2941</v>
      </c>
      <c r="C224" s="284" t="s">
        <v>423</v>
      </c>
      <c r="D224" s="284" t="s">
        <v>2942</v>
      </c>
      <c r="E224" s="284" t="s">
        <v>2943</v>
      </c>
      <c r="F224" s="284" t="s">
        <v>2944</v>
      </c>
      <c r="G224" s="284" t="s">
        <v>2945</v>
      </c>
      <c r="H224" s="284" t="s">
        <v>2946</v>
      </c>
      <c r="I224" s="284" t="s">
        <v>2947</v>
      </c>
      <c r="J224" s="284" t="s">
        <v>427</v>
      </c>
      <c r="K224" s="284" t="s">
        <v>2947</v>
      </c>
      <c r="L224" s="285">
        <v>421915740248</v>
      </c>
      <c r="M224" s="284" t="s">
        <v>2948</v>
      </c>
      <c r="N224" s="284"/>
      <c r="O224" s="284"/>
      <c r="P224" s="284"/>
    </row>
    <row r="225" spans="1:16" x14ac:dyDescent="0.15">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x14ac:dyDescent="0.15">
      <c r="A226" s="203" t="s">
        <v>2128</v>
      </c>
      <c r="B226" s="284" t="s">
        <v>2129</v>
      </c>
      <c r="C226" s="284" t="s">
        <v>423</v>
      </c>
      <c r="D226" s="284" t="s">
        <v>2130</v>
      </c>
      <c r="E226" s="284" t="s">
        <v>430</v>
      </c>
      <c r="F226" s="284" t="s">
        <v>437</v>
      </c>
      <c r="G226" s="312" t="s">
        <v>2131</v>
      </c>
      <c r="H226" s="284" t="s">
        <v>2132</v>
      </c>
      <c r="I226" s="284" t="s">
        <v>1998</v>
      </c>
      <c r="J226" s="284" t="s">
        <v>427</v>
      </c>
      <c r="K226" s="284" t="s">
        <v>1998</v>
      </c>
      <c r="L226" s="285">
        <v>421905706999</v>
      </c>
      <c r="M226" s="284" t="s">
        <v>2133</v>
      </c>
      <c r="N226" s="284"/>
      <c r="O226" s="284"/>
      <c r="P226" s="284"/>
    </row>
    <row r="227" spans="1:16" ht="13" x14ac:dyDescent="0.15">
      <c r="A227" s="203" t="s">
        <v>2134</v>
      </c>
      <c r="B227" s="284" t="s">
        <v>2135</v>
      </c>
      <c r="C227" s="284" t="s">
        <v>423</v>
      </c>
      <c r="D227" s="284" t="s">
        <v>2136</v>
      </c>
      <c r="E227" s="284" t="s">
        <v>434</v>
      </c>
      <c r="F227" s="284" t="s">
        <v>435</v>
      </c>
      <c r="G227" s="312" t="s">
        <v>2137</v>
      </c>
      <c r="H227" s="284" t="s">
        <v>2949</v>
      </c>
      <c r="I227" s="284" t="s">
        <v>2138</v>
      </c>
      <c r="J227" s="284" t="s">
        <v>425</v>
      </c>
      <c r="K227" s="284" t="s">
        <v>2138</v>
      </c>
      <c r="L227" s="285">
        <v>421918560175</v>
      </c>
      <c r="M227" s="284" t="s">
        <v>2139</v>
      </c>
      <c r="N227" s="284"/>
      <c r="O227" s="284"/>
      <c r="P227" s="284"/>
    </row>
    <row r="228" spans="1:16" x14ac:dyDescent="0.15">
      <c r="A228" s="203" t="s">
        <v>2950</v>
      </c>
      <c r="B228" s="284" t="s">
        <v>2951</v>
      </c>
      <c r="C228" s="284" t="s">
        <v>423</v>
      </c>
      <c r="D228" s="284" t="s">
        <v>2952</v>
      </c>
      <c r="E228" s="284" t="s">
        <v>2953</v>
      </c>
      <c r="F228" s="284" t="s">
        <v>2954</v>
      </c>
      <c r="G228" s="284" t="s">
        <v>2955</v>
      </c>
      <c r="H228" s="284" t="s">
        <v>2956</v>
      </c>
      <c r="I228" s="284" t="s">
        <v>2957</v>
      </c>
      <c r="J228" s="284" t="s">
        <v>2524</v>
      </c>
      <c r="K228" s="284" t="s">
        <v>2957</v>
      </c>
      <c r="L228" s="285">
        <v>421905892235</v>
      </c>
      <c r="M228" s="284" t="s">
        <v>2958</v>
      </c>
      <c r="N228" s="284"/>
      <c r="O228" s="284"/>
      <c r="P228" s="284"/>
    </row>
    <row r="229" spans="1:16" x14ac:dyDescent="0.15">
      <c r="A229" s="203" t="s">
        <v>2959</v>
      </c>
      <c r="B229" s="284" t="s">
        <v>2960</v>
      </c>
      <c r="C229" s="284" t="s">
        <v>423</v>
      </c>
      <c r="D229" s="284" t="s">
        <v>2961</v>
      </c>
      <c r="E229" s="284" t="s">
        <v>430</v>
      </c>
      <c r="F229" s="284" t="s">
        <v>1922</v>
      </c>
      <c r="G229" s="284" t="s">
        <v>2962</v>
      </c>
      <c r="H229" s="284" t="s">
        <v>2963</v>
      </c>
      <c r="I229" s="284" t="s">
        <v>2964</v>
      </c>
      <c r="J229" s="284" t="s">
        <v>2524</v>
      </c>
      <c r="K229" s="284" t="s">
        <v>2964</v>
      </c>
      <c r="L229" s="285">
        <v>421905491171</v>
      </c>
      <c r="M229" s="284" t="s">
        <v>2965</v>
      </c>
      <c r="N229" s="284"/>
      <c r="O229" s="284"/>
      <c r="P229" s="284"/>
    </row>
    <row r="230" spans="1:16" x14ac:dyDescent="0.15">
      <c r="A230" s="203" t="s">
        <v>2966</v>
      </c>
      <c r="B230" s="284" t="s">
        <v>2967</v>
      </c>
      <c r="C230" s="284" t="s">
        <v>423</v>
      </c>
      <c r="D230" s="284" t="s">
        <v>2968</v>
      </c>
      <c r="E230" s="284" t="s">
        <v>1768</v>
      </c>
      <c r="F230" s="284" t="s">
        <v>1769</v>
      </c>
      <c r="G230" s="284" t="s">
        <v>2969</v>
      </c>
      <c r="H230" s="284" t="s">
        <v>2970</v>
      </c>
      <c r="I230" s="284" t="s">
        <v>2971</v>
      </c>
      <c r="J230" s="284" t="s">
        <v>425</v>
      </c>
      <c r="K230" s="284" t="s">
        <v>2971</v>
      </c>
      <c r="L230" s="285">
        <v>421905731109</v>
      </c>
      <c r="M230" s="284" t="s">
        <v>2972</v>
      </c>
      <c r="N230" s="284"/>
      <c r="O230" s="284"/>
      <c r="P230" s="284"/>
    </row>
    <row r="231" spans="1:16" ht="13" x14ac:dyDescent="0.15">
      <c r="A231" s="203" t="s">
        <v>2140</v>
      </c>
      <c r="B231" s="284" t="s">
        <v>2141</v>
      </c>
      <c r="C231" s="284" t="s">
        <v>423</v>
      </c>
      <c r="D231" s="284" t="s">
        <v>2142</v>
      </c>
      <c r="E231" s="284" t="s">
        <v>436</v>
      </c>
      <c r="F231" s="284" t="s">
        <v>494</v>
      </c>
      <c r="G231" s="312" t="s">
        <v>2143</v>
      </c>
      <c r="H231" s="284" t="s">
        <v>2144</v>
      </c>
      <c r="I231" s="284" t="s">
        <v>2145</v>
      </c>
      <c r="J231" s="284" t="s">
        <v>427</v>
      </c>
      <c r="K231" s="284" t="s">
        <v>2146</v>
      </c>
      <c r="L231" s="285">
        <v>421915867076</v>
      </c>
      <c r="M231" s="284" t="s">
        <v>2147</v>
      </c>
      <c r="N231" s="284"/>
      <c r="O231" s="284"/>
      <c r="P231" s="284"/>
    </row>
    <row r="232" spans="1:16" x14ac:dyDescent="0.15">
      <c r="A232" s="203" t="s">
        <v>2973</v>
      </c>
      <c r="B232" s="284" t="s">
        <v>2974</v>
      </c>
      <c r="C232" s="284" t="s">
        <v>423</v>
      </c>
      <c r="D232" s="284" t="s">
        <v>2975</v>
      </c>
      <c r="E232" s="284" t="s">
        <v>2976</v>
      </c>
      <c r="F232" s="284" t="s">
        <v>2977</v>
      </c>
      <c r="G232" s="284" t="s">
        <v>2978</v>
      </c>
      <c r="H232" s="284" t="s">
        <v>2979</v>
      </c>
      <c r="I232" s="284" t="s">
        <v>2980</v>
      </c>
      <c r="J232" s="284" t="s">
        <v>425</v>
      </c>
      <c r="K232" s="284" t="s">
        <v>2980</v>
      </c>
      <c r="L232" s="285">
        <v>421905417209</v>
      </c>
      <c r="M232" s="284" t="s">
        <v>2981</v>
      </c>
      <c r="N232" s="284"/>
      <c r="O232" s="284"/>
      <c r="P232" s="284"/>
    </row>
    <row r="233" spans="1:16" x14ac:dyDescent="0.15">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15">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1">
        <v>421918737877</v>
      </c>
      <c r="M234" s="277" t="s">
        <v>1005</v>
      </c>
      <c r="N234" s="277"/>
      <c r="O234" s="277"/>
      <c r="P234" s="277"/>
    </row>
    <row r="235" spans="1:16" x14ac:dyDescent="0.15">
      <c r="A235" s="178" t="s">
        <v>1006</v>
      </c>
      <c r="B235" s="277" t="s">
        <v>1007</v>
      </c>
      <c r="C235" s="200" t="s">
        <v>423</v>
      </c>
      <c r="D235" s="277" t="s">
        <v>1008</v>
      </c>
      <c r="E235" s="277" t="s">
        <v>430</v>
      </c>
      <c r="F235" s="277" t="s">
        <v>525</v>
      </c>
      <c r="G235" s="323" t="s">
        <v>1009</v>
      </c>
      <c r="H235" s="323" t="s">
        <v>1010</v>
      </c>
      <c r="I235" s="277" t="s">
        <v>1011</v>
      </c>
      <c r="J235" s="277" t="s">
        <v>425</v>
      </c>
      <c r="K235" s="277" t="s">
        <v>1011</v>
      </c>
      <c r="L235" s="321">
        <v>421903422249</v>
      </c>
      <c r="M235" s="277" t="s">
        <v>1012</v>
      </c>
      <c r="N235" s="277"/>
      <c r="O235" s="277"/>
      <c r="P235" s="277"/>
    </row>
    <row r="236" spans="1:16" x14ac:dyDescent="0.15">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15">
      <c r="A237" s="203" t="s">
        <v>2150</v>
      </c>
      <c r="B237" s="284" t="s">
        <v>2151</v>
      </c>
      <c r="C237" s="284" t="s">
        <v>423</v>
      </c>
      <c r="D237" s="284" t="s">
        <v>2152</v>
      </c>
      <c r="E237" s="284" t="s">
        <v>424</v>
      </c>
      <c r="F237" s="284" t="s">
        <v>817</v>
      </c>
      <c r="G237" s="284" t="s">
        <v>2153</v>
      </c>
      <c r="H237" s="284" t="s">
        <v>2154</v>
      </c>
      <c r="I237" s="284" t="s">
        <v>2155</v>
      </c>
      <c r="J237" s="284" t="s">
        <v>427</v>
      </c>
      <c r="K237" s="284" t="s">
        <v>2156</v>
      </c>
      <c r="L237" s="285">
        <v>421902821904</v>
      </c>
      <c r="M237" s="284" t="s">
        <v>2157</v>
      </c>
      <c r="N237" s="284"/>
      <c r="O237" s="284"/>
      <c r="P237" s="284"/>
    </row>
    <row r="238" spans="1:16" ht="19.5" customHeight="1" x14ac:dyDescent="0.15">
      <c r="A238" s="203"/>
      <c r="B238" s="284"/>
      <c r="C238" s="284"/>
      <c r="D238" s="284"/>
      <c r="E238" s="284"/>
      <c r="F238" s="284"/>
      <c r="G238" s="284"/>
      <c r="H238" s="284"/>
      <c r="I238" s="284"/>
      <c r="J238" s="284"/>
      <c r="K238" s="284"/>
      <c r="L238" s="285"/>
      <c r="M238" s="284"/>
      <c r="N238" s="284"/>
      <c r="O238" s="284"/>
      <c r="P238" s="284"/>
    </row>
    <row r="239" spans="1:16" ht="19.5" customHeight="1" x14ac:dyDescent="0.15">
      <c r="A239" s="203"/>
      <c r="B239" s="284"/>
      <c r="C239" s="284"/>
      <c r="D239" s="284"/>
      <c r="E239" s="284"/>
      <c r="F239" s="284"/>
      <c r="G239" s="284"/>
      <c r="H239" s="284"/>
      <c r="I239" s="284"/>
      <c r="J239" s="284"/>
      <c r="K239" s="284"/>
      <c r="L239" s="285"/>
      <c r="M239" s="284"/>
      <c r="N239" s="284"/>
      <c r="O239" s="284"/>
      <c r="P239" s="284"/>
    </row>
    <row r="240" spans="1:16" ht="19.5" customHeight="1" x14ac:dyDescent="0.15">
      <c r="A240" s="203"/>
      <c r="B240" s="284"/>
      <c r="C240" s="284"/>
      <c r="D240" s="284"/>
      <c r="E240" s="284"/>
      <c r="F240" s="284"/>
      <c r="G240" s="284"/>
      <c r="H240" s="284"/>
      <c r="I240" s="284"/>
      <c r="J240" s="284"/>
      <c r="K240" s="284"/>
      <c r="L240" s="285"/>
      <c r="M240" s="284"/>
      <c r="N240" s="284"/>
      <c r="O240" s="284"/>
      <c r="P240" s="284"/>
    </row>
    <row r="241" spans="1:16" ht="19.5" customHeight="1" x14ac:dyDescent="0.15">
      <c r="A241" s="203"/>
      <c r="B241" s="284"/>
      <c r="C241" s="284"/>
      <c r="D241" s="284"/>
      <c r="E241" s="284"/>
      <c r="F241" s="284"/>
      <c r="G241" s="284"/>
      <c r="H241" s="284"/>
      <c r="I241" s="284"/>
      <c r="J241" s="284"/>
      <c r="K241" s="284"/>
      <c r="L241" s="285"/>
      <c r="M241" s="284"/>
      <c r="N241" s="284"/>
      <c r="O241" s="284"/>
      <c r="P241" s="284"/>
    </row>
    <row r="242" spans="1:16" ht="19.5" customHeight="1" x14ac:dyDescent="0.15">
      <c r="A242" s="203"/>
      <c r="B242" s="284"/>
      <c r="C242" s="284"/>
      <c r="D242" s="284"/>
      <c r="E242" s="284"/>
      <c r="F242" s="284"/>
      <c r="G242" s="284"/>
      <c r="H242" s="284"/>
      <c r="I242" s="284"/>
      <c r="J242" s="284"/>
      <c r="K242" s="284"/>
      <c r="L242" s="285"/>
      <c r="M242" s="284"/>
      <c r="N242" s="284"/>
      <c r="O242" s="284"/>
      <c r="P242" s="284"/>
    </row>
    <row r="243" spans="1:16" ht="19.5" customHeight="1" x14ac:dyDescent="0.15">
      <c r="A243" s="203"/>
      <c r="B243" s="284"/>
      <c r="C243" s="284"/>
      <c r="D243" s="284"/>
      <c r="E243" s="284"/>
      <c r="F243" s="284"/>
      <c r="G243" s="284"/>
      <c r="H243" s="284"/>
      <c r="I243" s="284"/>
      <c r="J243" s="284"/>
      <c r="K243" s="284"/>
      <c r="L243" s="285"/>
      <c r="M243" s="284"/>
      <c r="N243" s="284"/>
      <c r="O243" s="284"/>
      <c r="P243" s="284"/>
    </row>
    <row r="244" spans="1:16" ht="19.5" customHeight="1" x14ac:dyDescent="0.15">
      <c r="A244" s="203"/>
      <c r="B244" s="284"/>
      <c r="C244" s="284"/>
      <c r="D244" s="284"/>
      <c r="E244" s="284"/>
      <c r="F244" s="284"/>
      <c r="G244" s="284"/>
      <c r="H244" s="284"/>
      <c r="I244" s="284"/>
      <c r="J244" s="284"/>
      <c r="K244" s="284"/>
      <c r="L244" s="285"/>
      <c r="M244" s="284"/>
      <c r="N244" s="284"/>
      <c r="O244" s="284"/>
      <c r="P244" s="284"/>
    </row>
    <row r="245" spans="1:16" ht="19.5" customHeight="1" x14ac:dyDescent="0.15">
      <c r="A245" s="203"/>
      <c r="B245" s="284"/>
      <c r="C245" s="284"/>
      <c r="D245" s="284"/>
      <c r="E245" s="284"/>
      <c r="F245" s="284"/>
      <c r="G245" s="284"/>
      <c r="H245" s="284"/>
      <c r="I245" s="284"/>
      <c r="J245" s="284"/>
      <c r="K245" s="284"/>
      <c r="L245" s="285"/>
      <c r="M245" s="284"/>
      <c r="N245" s="284"/>
      <c r="O245" s="284"/>
      <c r="P245" s="284"/>
    </row>
    <row r="246" spans="1:16" ht="19.5" customHeight="1" x14ac:dyDescent="0.15">
      <c r="A246" s="203"/>
      <c r="B246" s="284"/>
      <c r="C246" s="284"/>
      <c r="D246" s="284"/>
      <c r="E246" s="284"/>
      <c r="F246" s="284"/>
      <c r="G246" s="284"/>
      <c r="H246" s="284"/>
      <c r="I246" s="284"/>
      <c r="J246" s="284"/>
      <c r="K246" s="284"/>
      <c r="L246" s="285"/>
      <c r="M246" s="284"/>
      <c r="N246" s="284"/>
      <c r="O246" s="284"/>
      <c r="P246" s="284"/>
    </row>
    <row r="247" spans="1:16" ht="19.5" customHeight="1" x14ac:dyDescent="0.15">
      <c r="A247" s="203"/>
      <c r="B247" s="284"/>
      <c r="C247" s="284"/>
      <c r="D247" s="284"/>
      <c r="E247" s="284"/>
      <c r="F247" s="284"/>
      <c r="G247" s="284"/>
      <c r="H247" s="284"/>
      <c r="I247" s="284"/>
      <c r="J247" s="284"/>
      <c r="K247" s="284"/>
      <c r="L247" s="285"/>
      <c r="M247" s="284"/>
      <c r="N247" s="284"/>
      <c r="O247" s="284"/>
      <c r="P247" s="284"/>
    </row>
    <row r="248" spans="1:16" ht="19.5" customHeight="1" x14ac:dyDescent="0.15">
      <c r="A248" s="203"/>
      <c r="B248" s="284"/>
      <c r="C248" s="284"/>
      <c r="D248" s="284"/>
      <c r="E248" s="284"/>
      <c r="F248" s="284"/>
      <c r="G248" s="284"/>
      <c r="H248" s="284"/>
      <c r="I248" s="284"/>
      <c r="J248" s="284"/>
      <c r="K248" s="284"/>
      <c r="L248" s="285"/>
      <c r="M248" s="284"/>
      <c r="N248" s="284"/>
      <c r="O248" s="284"/>
      <c r="P248" s="284"/>
    </row>
    <row r="249" spans="1:16" ht="19.5" customHeight="1" x14ac:dyDescent="0.15">
      <c r="A249" s="203"/>
      <c r="B249" s="284"/>
      <c r="C249" s="284"/>
      <c r="D249" s="284"/>
      <c r="E249" s="284"/>
      <c r="F249" s="284"/>
      <c r="G249" s="284"/>
      <c r="H249" s="284"/>
      <c r="I249" s="284"/>
      <c r="J249" s="284"/>
      <c r="K249" s="284"/>
      <c r="L249" s="285"/>
      <c r="M249" s="284"/>
      <c r="N249" s="284"/>
      <c r="O249" s="284"/>
      <c r="P249" s="284"/>
    </row>
    <row r="250" spans="1:16" ht="19.5" customHeight="1" x14ac:dyDescent="0.15">
      <c r="A250" s="203"/>
      <c r="B250" s="284"/>
      <c r="C250" s="284"/>
      <c r="D250" s="284"/>
      <c r="E250" s="284"/>
      <c r="F250" s="284"/>
      <c r="G250" s="284"/>
      <c r="H250" s="284"/>
      <c r="I250" s="284"/>
      <c r="J250" s="284"/>
      <c r="K250" s="284"/>
      <c r="L250" s="285"/>
      <c r="M250" s="284"/>
      <c r="N250" s="284"/>
      <c r="O250" s="284"/>
      <c r="P250" s="284"/>
    </row>
    <row r="251" spans="1:16" ht="19.5" customHeight="1" x14ac:dyDescent="0.15">
      <c r="A251" s="203"/>
      <c r="B251" s="284"/>
      <c r="C251" s="284"/>
      <c r="D251" s="284"/>
      <c r="E251" s="284"/>
      <c r="F251" s="284"/>
      <c r="G251" s="284"/>
      <c r="H251" s="284"/>
      <c r="I251" s="284"/>
      <c r="J251" s="284"/>
      <c r="K251" s="284"/>
      <c r="L251" s="285"/>
      <c r="M251" s="284"/>
      <c r="N251" s="284"/>
      <c r="O251" s="284"/>
      <c r="P251" s="284"/>
    </row>
    <row r="252" spans="1:16" ht="19.5" customHeight="1" x14ac:dyDescent="0.15">
      <c r="A252" s="203"/>
      <c r="B252" s="284"/>
      <c r="C252" s="284"/>
      <c r="D252" s="284"/>
      <c r="E252" s="284"/>
      <c r="F252" s="284"/>
      <c r="G252" s="284"/>
      <c r="H252" s="284"/>
      <c r="I252" s="284"/>
      <c r="J252" s="284"/>
      <c r="K252" s="284"/>
      <c r="L252" s="285"/>
      <c r="M252" s="284"/>
      <c r="N252" s="284"/>
      <c r="O252" s="284"/>
      <c r="P252" s="284"/>
    </row>
    <row r="253" spans="1:16" ht="19.5" customHeight="1" x14ac:dyDescent="0.15">
      <c r="A253" s="203"/>
      <c r="B253" s="284"/>
      <c r="C253" s="284"/>
      <c r="D253" s="284"/>
      <c r="E253" s="284"/>
      <c r="F253" s="284"/>
      <c r="G253" s="284"/>
      <c r="H253" s="284"/>
      <c r="I253" s="284"/>
      <c r="J253" s="284"/>
      <c r="K253" s="284"/>
      <c r="L253" s="285"/>
      <c r="M253" s="284"/>
      <c r="N253" s="284"/>
      <c r="O253" s="284"/>
      <c r="P253" s="284"/>
    </row>
    <row r="254" spans="1:16" ht="19.5" customHeight="1" x14ac:dyDescent="0.15">
      <c r="A254" s="203"/>
      <c r="B254" s="284"/>
      <c r="C254" s="284"/>
      <c r="D254" s="284"/>
      <c r="E254" s="284"/>
      <c r="F254" s="284"/>
      <c r="G254" s="284"/>
      <c r="H254" s="284"/>
      <c r="I254" s="284"/>
      <c r="J254" s="284"/>
      <c r="K254" s="284"/>
      <c r="L254" s="285"/>
      <c r="M254" s="284"/>
      <c r="N254" s="284"/>
      <c r="O254" s="284"/>
      <c r="P254" s="284"/>
    </row>
    <row r="255" spans="1:16" ht="19.5" customHeight="1" x14ac:dyDescent="0.15">
      <c r="A255" s="203"/>
      <c r="B255" s="284"/>
      <c r="C255" s="284"/>
      <c r="D255" s="284"/>
      <c r="E255" s="284"/>
      <c r="F255" s="284"/>
      <c r="G255" s="284"/>
      <c r="H255" s="284"/>
      <c r="I255" s="284"/>
      <c r="J255" s="284"/>
      <c r="K255" s="284"/>
      <c r="L255" s="285"/>
      <c r="M255" s="284"/>
      <c r="N255" s="284"/>
      <c r="O255" s="284"/>
      <c r="P255" s="284"/>
    </row>
    <row r="256" spans="1:16" ht="19.5" customHeight="1" x14ac:dyDescent="0.15">
      <c r="A256" s="203"/>
      <c r="B256" s="284"/>
      <c r="C256" s="284"/>
      <c r="D256" s="284"/>
      <c r="E256" s="284"/>
      <c r="F256" s="284"/>
      <c r="G256" s="284"/>
      <c r="H256" s="284"/>
      <c r="I256" s="284"/>
      <c r="J256" s="284"/>
      <c r="K256" s="284"/>
      <c r="L256" s="285"/>
      <c r="M256" s="284"/>
      <c r="N256" s="284"/>
      <c r="O256" s="284"/>
      <c r="P256" s="284"/>
    </row>
    <row r="257" spans="1:16" ht="19.5" customHeight="1" x14ac:dyDescent="0.15">
      <c r="A257" s="203"/>
      <c r="B257" s="284"/>
      <c r="C257" s="284"/>
      <c r="D257" s="284"/>
      <c r="E257" s="284"/>
      <c r="F257" s="284"/>
      <c r="G257" s="284"/>
      <c r="H257" s="284"/>
      <c r="I257" s="284"/>
      <c r="J257" s="284"/>
      <c r="K257" s="284"/>
      <c r="L257" s="285"/>
      <c r="M257" s="284"/>
      <c r="N257" s="284"/>
      <c r="O257" s="284"/>
      <c r="P257" s="284"/>
    </row>
    <row r="258" spans="1:16" ht="19.5" customHeight="1" x14ac:dyDescent="0.15">
      <c r="A258" s="203"/>
      <c r="B258" s="284"/>
      <c r="C258" s="284"/>
      <c r="D258" s="284"/>
      <c r="E258" s="284"/>
      <c r="F258" s="284"/>
      <c r="G258" s="284"/>
      <c r="H258" s="284"/>
      <c r="I258" s="284"/>
      <c r="J258" s="284"/>
      <c r="K258" s="284"/>
      <c r="L258" s="285"/>
      <c r="M258" s="284"/>
      <c r="N258" s="284"/>
      <c r="O258" s="284"/>
      <c r="P258" s="284"/>
    </row>
    <row r="259" spans="1:16" ht="19.5" customHeight="1" x14ac:dyDescent="0.15">
      <c r="A259" s="203"/>
      <c r="B259" s="284"/>
      <c r="C259" s="284"/>
      <c r="D259" s="284"/>
      <c r="E259" s="284"/>
      <c r="F259" s="284"/>
      <c r="G259" s="284"/>
      <c r="H259" s="284"/>
      <c r="I259" s="284"/>
      <c r="J259" s="284"/>
      <c r="K259" s="284"/>
      <c r="L259" s="285"/>
      <c r="M259" s="284"/>
      <c r="N259" s="284"/>
      <c r="O259" s="284"/>
      <c r="P259" s="284"/>
    </row>
    <row r="260" spans="1:16" ht="19.5" customHeight="1" x14ac:dyDescent="0.15">
      <c r="A260" s="203"/>
      <c r="B260" s="284"/>
      <c r="C260" s="284"/>
      <c r="D260" s="284"/>
      <c r="E260" s="284"/>
      <c r="F260" s="284"/>
      <c r="G260" s="284"/>
      <c r="H260" s="284"/>
      <c r="I260" s="284"/>
      <c r="J260" s="284"/>
      <c r="K260" s="284"/>
      <c r="L260" s="285"/>
      <c r="M260" s="284"/>
      <c r="N260" s="284"/>
      <c r="O260" s="284"/>
      <c r="P260" s="284"/>
    </row>
    <row r="261" spans="1:16" ht="19.5" customHeight="1" x14ac:dyDescent="0.15">
      <c r="A261" s="203"/>
      <c r="B261" s="284"/>
      <c r="C261" s="284"/>
      <c r="D261" s="284"/>
      <c r="E261" s="284"/>
      <c r="F261" s="284"/>
      <c r="G261" s="284"/>
      <c r="H261" s="284"/>
      <c r="I261" s="284"/>
      <c r="J261" s="284"/>
      <c r="K261" s="284"/>
      <c r="L261" s="285"/>
      <c r="M261" s="284"/>
      <c r="N261" s="284"/>
      <c r="O261" s="284"/>
      <c r="P261" s="284"/>
    </row>
    <row r="262" spans="1:16" ht="19.5" customHeight="1" x14ac:dyDescent="0.15">
      <c r="A262" s="203"/>
      <c r="B262" s="284"/>
      <c r="C262" s="284"/>
      <c r="D262" s="284"/>
      <c r="E262" s="284"/>
      <c r="F262" s="284"/>
      <c r="G262" s="284"/>
      <c r="H262" s="284"/>
      <c r="I262" s="284"/>
      <c r="J262" s="284"/>
      <c r="K262" s="284"/>
      <c r="L262" s="285"/>
      <c r="M262" s="284"/>
      <c r="N262" s="284"/>
      <c r="O262" s="284"/>
      <c r="P262" s="284"/>
    </row>
    <row r="263" spans="1:16" ht="19.5" customHeight="1" x14ac:dyDescent="0.15">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6">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89">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6">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89">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89">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6">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6">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8">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6">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8">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6">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8">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6">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89">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8">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6">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8">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6">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6">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6">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6">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89">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6">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6">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8">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8">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6">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8">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8">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6">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6">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6">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89">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8">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7">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8">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6">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6">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6">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8">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6">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89">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8">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1499</v>
      </c>
      <c r="D113" s="288">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499</v>
      </c>
      <c r="B114" s="204" t="str">
        <f>VLOOKUP(A114,Adr!A:B,2,FALSE)</f>
        <v>Slovenská asociácia motoristického športu</v>
      </c>
      <c r="C114" s="185" t="s">
        <v>1498</v>
      </c>
      <c r="D114" s="288">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8">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6">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6">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612</v>
      </c>
      <c r="B209" s="204" t="str">
        <f>VLOOKUP(A209,Adr!A:B,2,FALSE)</f>
        <v>Slovenská plavecká federácia</v>
      </c>
      <c r="C209" s="169" t="s">
        <v>1548</v>
      </c>
      <c r="D209" s="287">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612</v>
      </c>
      <c r="B210" s="204" t="str">
        <f>VLOOKUP(A210,Adr!A:B,2,FALSE)</f>
        <v>Slovenská plavecká federácia</v>
      </c>
      <c r="C210" s="196" t="s">
        <v>1547</v>
      </c>
      <c r="D210" s="288">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662</v>
      </c>
      <c r="B233" s="204" t="str">
        <f>VLOOKUP(A233,Adr!A:B,2,FALSE)</f>
        <v>Slovenský atletický zväz</v>
      </c>
      <c r="C233" s="185" t="s">
        <v>1566</v>
      </c>
      <c r="D233" s="286">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662</v>
      </c>
      <c r="B234" s="204" t="str">
        <f>VLOOKUP(A234,Adr!A:B,2,FALSE)</f>
        <v>Slovenský atletický zväz</v>
      </c>
      <c r="C234" s="196" t="s">
        <v>1562</v>
      </c>
      <c r="D234" s="288">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662</v>
      </c>
      <c r="B235" s="204" t="str">
        <f>VLOOKUP(A235,Adr!A:B,2,FALSE)</f>
        <v>Slovenský atletický zväz</v>
      </c>
      <c r="C235" s="185" t="s">
        <v>1563</v>
      </c>
      <c r="D235" s="286">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662</v>
      </c>
      <c r="B236" s="204" t="str">
        <f>VLOOKUP(A236,Adr!A:B,2,FALSE)</f>
        <v>Slovenský atletický zväz</v>
      </c>
      <c r="C236" s="196" t="s">
        <v>2169</v>
      </c>
      <c r="D236" s="286">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662</v>
      </c>
      <c r="B237" s="204" t="str">
        <f>VLOOKUP(A237,Adr!A:B,2,FALSE)</f>
        <v>Slovenský atletický zväz</v>
      </c>
      <c r="C237" s="169" t="s">
        <v>1568</v>
      </c>
      <c r="D237" s="287">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662</v>
      </c>
      <c r="B238" s="204" t="str">
        <f>VLOOKUP(A238,Adr!A:B,2,FALSE)</f>
        <v>Slovenský atletický zväz</v>
      </c>
      <c r="C238" s="190" t="s">
        <v>1564</v>
      </c>
      <c r="D238" s="287">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662</v>
      </c>
      <c r="B239" s="204" t="str">
        <f>VLOOKUP(A239,Adr!A:B,2,FALSE)</f>
        <v>Slovenský atletický zväz</v>
      </c>
      <c r="C239" s="185" t="s">
        <v>1565</v>
      </c>
      <c r="D239" s="286">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6">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6">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2709</v>
      </c>
      <c r="B259" s="204" t="str">
        <f>VLOOKUP(A259,Adr!A:B,2,FALSE)</f>
        <v>Slovenský korfbalový klub "Dolphins" Prievidza</v>
      </c>
      <c r="C259" s="185" t="s">
        <v>2990</v>
      </c>
      <c r="D259" s="286">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731</v>
      </c>
      <c r="B268" s="204" t="str">
        <f>VLOOKUP(A268,Adr!A:B,2,FALSE)</f>
        <v>Slovenský olympijský a športový výbor</v>
      </c>
      <c r="C268" s="197" t="s">
        <v>2998</v>
      </c>
      <c r="D268" s="289">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731</v>
      </c>
      <c r="B269" s="204" t="str">
        <f>VLOOKUP(A269,Adr!A:B,2,FALSE)</f>
        <v>Slovenský olympijský a športový výbor</v>
      </c>
      <c r="C269" s="197" t="s">
        <v>2999</v>
      </c>
      <c r="D269" s="289">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731</v>
      </c>
      <c r="B270" s="204" t="str">
        <f>VLOOKUP(A270,Adr!A:B,2,FALSE)</f>
        <v>Slovenský olympijský a športový výbor</v>
      </c>
      <c r="C270" s="197" t="s">
        <v>3000</v>
      </c>
      <c r="D270" s="289">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731</v>
      </c>
      <c r="B271" s="204" t="str">
        <f>VLOOKUP(A271,Adr!A:B,2,FALSE)</f>
        <v>Slovenský olympijský a športový výbor</v>
      </c>
      <c r="C271" s="185" t="s">
        <v>1481</v>
      </c>
      <c r="D271" s="286">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731</v>
      </c>
      <c r="B272" s="204" t="str">
        <f>VLOOKUP(A272,Adr!A:B,2,FALSE)</f>
        <v>Slovenský olympijský a športový výbor</v>
      </c>
      <c r="C272" s="185" t="s">
        <v>2997</v>
      </c>
      <c r="D272" s="286">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1435</v>
      </c>
      <c r="B273" s="204" t="str">
        <f>VLOOKUP(A273,Adr!A:B,2,FALSE)</f>
        <v>Slovenský paralympijský výbor</v>
      </c>
      <c r="C273" s="196" t="s">
        <v>1467</v>
      </c>
      <c r="D273" s="286">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1435</v>
      </c>
      <c r="B274" s="204" t="str">
        <f>VLOOKUP(A274,Adr!A:B,2,FALSE)</f>
        <v>Slovenský paralympijský výbor</v>
      </c>
      <c r="C274" s="196" t="s">
        <v>1574</v>
      </c>
      <c r="D274" s="288">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1435</v>
      </c>
      <c r="B275" s="204" t="str">
        <f>VLOOKUP(A275,Adr!A:B,2,FALSE)</f>
        <v>Slovenský paralympijský výbor</v>
      </c>
      <c r="C275" s="196" t="s">
        <v>1575</v>
      </c>
      <c r="D275" s="288">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1435</v>
      </c>
      <c r="B276" s="204" t="str">
        <f>VLOOKUP(A276,Adr!A:B,2,FALSE)</f>
        <v>Slovenský paralympijský výbor</v>
      </c>
      <c r="C276" s="185" t="s">
        <v>2171</v>
      </c>
      <c r="D276" s="286">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1435</v>
      </c>
      <c r="B277" s="204" t="str">
        <f>VLOOKUP(A277,Adr!A:B,2,FALSE)</f>
        <v>Slovenský paralympijský výbor</v>
      </c>
      <c r="C277" s="185" t="s">
        <v>1577</v>
      </c>
      <c r="D277" s="286">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1435</v>
      </c>
      <c r="B278" s="204" t="str">
        <f>VLOOKUP(A278,Adr!A:B,2,FALSE)</f>
        <v>Slovenský paralympijský výbor</v>
      </c>
      <c r="C278" s="169" t="s">
        <v>1576</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1435</v>
      </c>
      <c r="B279" s="204" t="str">
        <f>VLOOKUP(A279,Adr!A:B,2,FALSE)</f>
        <v>Slovenský paralympijský výbor</v>
      </c>
      <c r="C279" s="196" t="s">
        <v>1578</v>
      </c>
      <c r="D279" s="288">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1435</v>
      </c>
      <c r="B280" s="204" t="str">
        <f>VLOOKUP(A280,Adr!A:B,2,FALSE)</f>
        <v>Slovenský paralympijský výbor</v>
      </c>
      <c r="C280" s="185" t="s">
        <v>1579</v>
      </c>
      <c r="D280" s="286">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1435</v>
      </c>
      <c r="B281" s="204" t="str">
        <f>VLOOKUP(A281,Adr!A:B,2,FALSE)</f>
        <v>Slovenský paralympijský výbor</v>
      </c>
      <c r="C281" s="169" t="s">
        <v>2172</v>
      </c>
      <c r="D281" s="287">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1435</v>
      </c>
      <c r="B282" s="204" t="str">
        <f>VLOOKUP(A282,Adr!A:B,2,FALSE)</f>
        <v>Slovenský paralympijský výbor</v>
      </c>
      <c r="C282" s="185" t="s">
        <v>1580</v>
      </c>
      <c r="D282" s="288">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1435</v>
      </c>
      <c r="B283" s="204" t="str">
        <f>VLOOKUP(A283,Adr!A:B,2,FALSE)</f>
        <v>Slovenský paralympijský výbor</v>
      </c>
      <c r="C283" s="196" t="s">
        <v>1581</v>
      </c>
      <c r="D283" s="288">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1435</v>
      </c>
      <c r="B284" s="204" t="str">
        <f>VLOOKUP(A284,Adr!A:B,2,FALSE)</f>
        <v>Slovenský paralympijský výbor</v>
      </c>
      <c r="C284" s="185" t="s">
        <v>2233</v>
      </c>
      <c r="D284" s="286">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1435</v>
      </c>
      <c r="B285" s="204" t="str">
        <f>VLOOKUP(A285,Adr!A:B,2,FALSE)</f>
        <v>Slovenský paralympijský výbor</v>
      </c>
      <c r="C285" s="185" t="s">
        <v>350</v>
      </c>
      <c r="D285" s="286">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2714</v>
      </c>
      <c r="B286" s="204" t="str">
        <f>VLOOKUP(A286,Adr!A:B,2,FALSE)</f>
        <v>Slovenský rybársky zväz</v>
      </c>
      <c r="C286" s="185" t="s">
        <v>2990</v>
      </c>
      <c r="D286" s="286">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739</v>
      </c>
      <c r="B287" s="204" t="str">
        <f>VLOOKUP(A287,Adr!A:B,2,FALSE)</f>
        <v>Slovenský rýchlokorčuliarsky zväz</v>
      </c>
      <c r="C287" s="185" t="s">
        <v>1121</v>
      </c>
      <c r="D287" s="286">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15">
      <c r="A288" s="198" t="s">
        <v>739</v>
      </c>
      <c r="B288" s="204" t="str">
        <f>VLOOKUP(A288,Adr!A:B,2,FALSE)</f>
        <v>Slovenský rýchlokorčuliarsky zväz</v>
      </c>
      <c r="C288" s="169" t="s">
        <v>1582</v>
      </c>
      <c r="D288" s="288">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746</v>
      </c>
      <c r="B289" s="204" t="str">
        <f>VLOOKUP(A289,Adr!A:B,2,FALSE)</f>
        <v>Slovenský stolnotenisový zväz</v>
      </c>
      <c r="C289" s="185" t="s">
        <v>1123</v>
      </c>
      <c r="D289" s="286">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15">
      <c r="A290" s="182" t="s">
        <v>746</v>
      </c>
      <c r="B290" s="204" t="str">
        <f>VLOOKUP(A290,Adr!A:B,2,FALSE)</f>
        <v>Slovenský stolnotenisový zväz</v>
      </c>
      <c r="C290" s="185" t="s">
        <v>2173</v>
      </c>
      <c r="D290" s="286">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746</v>
      </c>
      <c r="B291" s="204" t="str">
        <f>VLOOKUP(A291,Adr!A:B,2,FALSE)</f>
        <v>Slovenský stolnotenisový zväz</v>
      </c>
      <c r="C291" s="169" t="s">
        <v>2174</v>
      </c>
      <c r="D291" s="287">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746</v>
      </c>
      <c r="B292" s="204" t="str">
        <f>VLOOKUP(A292,Adr!A:B,2,FALSE)</f>
        <v>Slovenský stolnotenisový zväz</v>
      </c>
      <c r="C292" s="196" t="s">
        <v>1583</v>
      </c>
      <c r="D292" s="288">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746</v>
      </c>
      <c r="B293" s="204" t="str">
        <f>VLOOKUP(A293,Adr!A:B,2,FALSE)</f>
        <v>Slovenský stolnotenisový zväz</v>
      </c>
      <c r="C293" s="185" t="s">
        <v>1584</v>
      </c>
      <c r="D293" s="286">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746</v>
      </c>
      <c r="B294" s="204" t="str">
        <f>VLOOKUP(A294,Adr!A:B,2,FALSE)</f>
        <v>Slovenský stolnotenisový zväz</v>
      </c>
      <c r="C294" s="185" t="s">
        <v>2175</v>
      </c>
      <c r="D294" s="286">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746</v>
      </c>
      <c r="B295" s="204" t="str">
        <f>VLOOKUP(A295,Adr!A:B,2,FALSE)</f>
        <v>Slovenský stolnotenisový zväz</v>
      </c>
      <c r="C295" s="185" t="s">
        <v>1585</v>
      </c>
      <c r="D295" s="286">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746</v>
      </c>
      <c r="B296" s="204" t="str">
        <f>VLOOKUP(A296,Adr!A:B,2,FALSE)</f>
        <v>Slovenský stolnotenisový zväz</v>
      </c>
      <c r="C296" s="196" t="s">
        <v>2234</v>
      </c>
      <c r="D296" s="288">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755</v>
      </c>
      <c r="B297" s="204" t="str">
        <f>VLOOKUP(A297,Adr!A:B,2,FALSE)</f>
        <v>SLOVENSKÝ STRELECKÝ ZVÄZ</v>
      </c>
      <c r="C297" s="169" t="s">
        <v>1125</v>
      </c>
      <c r="D297" s="287">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15">
      <c r="A298" s="198" t="s">
        <v>755</v>
      </c>
      <c r="B298" s="204" t="str">
        <f>VLOOKUP(A298,Adr!A:B,2,FALSE)</f>
        <v>SLOVENSKÝ STRELECKÝ ZVÄZ</v>
      </c>
      <c r="C298" s="169" t="s">
        <v>2984</v>
      </c>
      <c r="D298" s="287">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755</v>
      </c>
      <c r="B299" s="204" t="str">
        <f>VLOOKUP(A299,Adr!A:B,2,FALSE)</f>
        <v>SLOVENSKÝ STRELECKÝ ZVÄZ</v>
      </c>
      <c r="C299" s="185" t="s">
        <v>1586</v>
      </c>
      <c r="D299" s="286">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755</v>
      </c>
      <c r="B300" s="204" t="str">
        <f>VLOOKUP(A300,Adr!A:B,2,FALSE)</f>
        <v>SLOVENSKÝ STRELECKÝ ZVÄZ</v>
      </c>
      <c r="C300" s="185" t="s">
        <v>1588</v>
      </c>
      <c r="D300" s="286">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755</v>
      </c>
      <c r="B301" s="204" t="str">
        <f>VLOOKUP(A301,Adr!A:B,2,FALSE)</f>
        <v>SLOVENSKÝ STRELECKÝ ZVÄZ</v>
      </c>
      <c r="C301" s="196" t="s">
        <v>1587</v>
      </c>
      <c r="D301" s="288">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755</v>
      </c>
      <c r="B302" s="204" t="str">
        <f>VLOOKUP(A302,Adr!A:B,2,FALSE)</f>
        <v>SLOVENSKÝ STRELECKÝ ZVÄZ</v>
      </c>
      <c r="C302" s="185" t="s">
        <v>1589</v>
      </c>
      <c r="D302" s="286">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755</v>
      </c>
      <c r="B303" s="204" t="str">
        <f>VLOOKUP(A303,Adr!A:B,2,FALSE)</f>
        <v>SLOVENSKÝ STRELECKÝ ZVÄZ</v>
      </c>
      <c r="C303" s="169" t="s">
        <v>1590</v>
      </c>
      <c r="D303" s="287">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755</v>
      </c>
      <c r="B304" s="204" t="str">
        <f>VLOOKUP(A304,Adr!A:B,2,FALSE)</f>
        <v>SLOVENSKÝ STRELECKÝ ZVÄZ</v>
      </c>
      <c r="C304" s="185" t="s">
        <v>2985</v>
      </c>
      <c r="D304" s="286">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755</v>
      </c>
      <c r="B305" s="204" t="str">
        <f>VLOOKUP(A305,Adr!A:B,2,FALSE)</f>
        <v>SLOVENSKÝ STRELECKÝ ZVÄZ</v>
      </c>
      <c r="C305" s="185" t="s">
        <v>2986</v>
      </c>
      <c r="D305" s="286">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755</v>
      </c>
      <c r="B306" s="204" t="str">
        <f>VLOOKUP(A306,Adr!A:B,2,FALSE)</f>
        <v>SLOVENSKÝ STRELECKÝ ZVÄZ</v>
      </c>
      <c r="C306" s="185" t="s">
        <v>1591</v>
      </c>
      <c r="D306" s="286">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755</v>
      </c>
      <c r="B307" s="204" t="str">
        <f>VLOOKUP(A307,Adr!A:B,2,FALSE)</f>
        <v>SLOVENSKÝ STRELECKÝ ZVÄZ</v>
      </c>
      <c r="C307" s="196" t="s">
        <v>2987</v>
      </c>
      <c r="D307" s="288">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755</v>
      </c>
      <c r="B308" s="204" t="str">
        <f>VLOOKUP(A308,Adr!A:B,2,FALSE)</f>
        <v>SLOVENSKÝ STRELECKÝ ZVÄZ</v>
      </c>
      <c r="C308" s="185" t="s">
        <v>1592</v>
      </c>
      <c r="D308" s="286">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755</v>
      </c>
      <c r="B309" s="204" t="str">
        <f>VLOOKUP(A309,Adr!A:B,2,FALSE)</f>
        <v>SLOVENSKÝ STRELECKÝ ZVÄZ</v>
      </c>
      <c r="C309" s="196" t="s">
        <v>2988</v>
      </c>
      <c r="D309" s="288">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755</v>
      </c>
      <c r="B310" s="204" t="str">
        <f>VLOOKUP(A310,Adr!A:B,2,FALSE)</f>
        <v>SLOVENSKÝ STRELECKÝ ZVÄZ</v>
      </c>
      <c r="C310" s="185" t="s">
        <v>1593</v>
      </c>
      <c r="D310" s="286">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755</v>
      </c>
      <c r="B311" s="204" t="str">
        <f>VLOOKUP(A311,Adr!A:B,2,FALSE)</f>
        <v>SLOVENSKÝ STRELECKÝ ZVÄZ</v>
      </c>
      <c r="C311" s="185" t="s">
        <v>1594</v>
      </c>
      <c r="D311" s="286">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755</v>
      </c>
      <c r="B312" s="204" t="str">
        <f>VLOOKUP(A312,Adr!A:B,2,FALSE)</f>
        <v>SLOVENSKÝ STRELECKÝ ZVÄZ</v>
      </c>
      <c r="C312" s="185" t="s">
        <v>2176</v>
      </c>
      <c r="D312" s="286">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755</v>
      </c>
      <c r="B313" s="204" t="str">
        <f>VLOOKUP(A313,Adr!A:B,2,FALSE)</f>
        <v>SLOVENSKÝ STRELECKÝ ZVÄZ</v>
      </c>
      <c r="C313" s="185" t="s">
        <v>2177</v>
      </c>
      <c r="D313" s="286">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755</v>
      </c>
      <c r="B314" s="204" t="str">
        <f>VLOOKUP(A314,Adr!A:B,2,FALSE)</f>
        <v>SLOVENSKÝ STRELECKÝ ZVÄZ</v>
      </c>
      <c r="C314" s="169" t="s">
        <v>1595</v>
      </c>
      <c r="D314" s="287">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755</v>
      </c>
      <c r="B315" s="204" t="str">
        <f>VLOOKUP(A315,Adr!A:B,2,FALSE)</f>
        <v>SLOVENSKÝ STRELECKÝ ZVÄZ</v>
      </c>
      <c r="C315" s="196" t="s">
        <v>1596</v>
      </c>
      <c r="D315" s="288">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755</v>
      </c>
      <c r="B316" s="204" t="str">
        <f>VLOOKUP(A316,Adr!A:B,2,FALSE)</f>
        <v>SLOVENSKÝ STRELECKÝ ZVÄZ</v>
      </c>
      <c r="C316" s="185" t="s">
        <v>1597</v>
      </c>
      <c r="D316" s="286">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755</v>
      </c>
      <c r="B317" s="204" t="str">
        <f>VLOOKUP(A317,Adr!A:B,2,FALSE)</f>
        <v>SLOVENSKÝ STRELECKÝ ZVÄZ</v>
      </c>
      <c r="C317" s="196" t="s">
        <v>2213</v>
      </c>
      <c r="D317" s="288">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764</v>
      </c>
      <c r="B318" s="204" t="str">
        <f>VLOOKUP(A318,Adr!A:B,2,FALSE)</f>
        <v>Slovenský šachový zväz</v>
      </c>
      <c r="C318" s="196" t="s">
        <v>1127</v>
      </c>
      <c r="D318" s="288">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15">
      <c r="A319" s="202" t="s">
        <v>764</v>
      </c>
      <c r="B319" s="204" t="str">
        <f>VLOOKUP(A319,Adr!A:B,2,FALSE)</f>
        <v>Slovenský šachový zväz</v>
      </c>
      <c r="C319" s="185" t="s">
        <v>1474</v>
      </c>
      <c r="D319" s="286">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764</v>
      </c>
      <c r="B320" s="204" t="str">
        <f>VLOOKUP(A320,Adr!A:B,2,FALSE)</f>
        <v>Slovenský šachový zväz</v>
      </c>
      <c r="C320" s="196" t="s">
        <v>2214</v>
      </c>
      <c r="D320" s="288">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774</v>
      </c>
      <c r="B321" s="204" t="str">
        <f>VLOOKUP(A321,Adr!A:B,2,FALSE)</f>
        <v>Slovenský šermiarsky zväz</v>
      </c>
      <c r="C321" s="169" t="s">
        <v>1129</v>
      </c>
      <c r="D321" s="287">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15">
      <c r="A322" s="198" t="s">
        <v>774</v>
      </c>
      <c r="B322" s="204" t="str">
        <f>VLOOKUP(A322,Adr!A:B,2,FALSE)</f>
        <v>Slovenský šermiarsky zväz</v>
      </c>
      <c r="C322" s="185" t="s">
        <v>1598</v>
      </c>
      <c r="D322" s="286">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782</v>
      </c>
      <c r="B323" s="204" t="str">
        <f>VLOOKUP(A323,Adr!A:B,2,FALSE)</f>
        <v>Slovenský tenisový zväz</v>
      </c>
      <c r="C323" s="185" t="s">
        <v>1131</v>
      </c>
      <c r="D323" s="286">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15">
      <c r="A324" s="202" t="s">
        <v>782</v>
      </c>
      <c r="B324" s="204" t="str">
        <f>VLOOKUP(A324,Adr!A:B,2,FALSE)</f>
        <v>Slovenský tenisový zväz</v>
      </c>
      <c r="C324" s="185" t="s">
        <v>2178</v>
      </c>
      <c r="D324" s="286">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782</v>
      </c>
      <c r="B325" s="204" t="str">
        <f>VLOOKUP(A325,Adr!A:B,2,FALSE)</f>
        <v>Slovenský tenisový zväz</v>
      </c>
      <c r="C325" s="185" t="s">
        <v>1599</v>
      </c>
      <c r="D325" s="286">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782</v>
      </c>
      <c r="B326" s="204" t="str">
        <f>VLOOKUP(A326,Adr!A:B,2,FALSE)</f>
        <v>Slovenský tenisový zväz</v>
      </c>
      <c r="C326" s="185" t="s">
        <v>1600</v>
      </c>
      <c r="D326" s="286">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782</v>
      </c>
      <c r="B327" s="204" t="str">
        <f>VLOOKUP(A327,Adr!A:B,2,FALSE)</f>
        <v>Slovenský tenisový zväz</v>
      </c>
      <c r="C327" s="185" t="s">
        <v>1601</v>
      </c>
      <c r="D327" s="286">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782</v>
      </c>
      <c r="B328" s="204" t="str">
        <f>VLOOKUP(A328,Adr!A:B,2,FALSE)</f>
        <v>Slovenský tenisový zväz</v>
      </c>
      <c r="C328" s="185" t="s">
        <v>1602</v>
      </c>
      <c r="D328" s="286">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782</v>
      </c>
      <c r="B329" s="204" t="str">
        <f>VLOOKUP(A329,Adr!A:B,2,FALSE)</f>
        <v>Slovenský tenisový zväz</v>
      </c>
      <c r="C329" s="185" t="s">
        <v>1603</v>
      </c>
      <c r="D329" s="286">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782</v>
      </c>
      <c r="B330" s="204" t="str">
        <f>VLOOKUP(A330,Adr!A:B,2,FALSE)</f>
        <v>Slovenský tenisový zväz</v>
      </c>
      <c r="C330" s="185" t="s">
        <v>1604</v>
      </c>
      <c r="D330" s="286">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782</v>
      </c>
      <c r="B331" s="204" t="str">
        <f>VLOOKUP(A331,Adr!A:B,2,FALSE)</f>
        <v>Slovenský tenisový zväz</v>
      </c>
      <c r="C331" s="196" t="s">
        <v>1605</v>
      </c>
      <c r="D331" s="286">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790</v>
      </c>
      <c r="B332" s="204" t="str">
        <f>VLOOKUP(A332,Adr!A:B,2,FALSE)</f>
        <v>Slovenský veslársky zväz</v>
      </c>
      <c r="C332" s="169" t="s">
        <v>1133</v>
      </c>
      <c r="D332" s="287">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x14ac:dyDescent="0.15">
      <c r="A333" s="202" t="s">
        <v>790</v>
      </c>
      <c r="B333" s="204" t="str">
        <f>VLOOKUP(A333,Adr!A:B,2,FALSE)</f>
        <v>Slovenský veslársky zväz</v>
      </c>
      <c r="C333" s="190" t="s">
        <v>1475</v>
      </c>
      <c r="D333" s="287">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790</v>
      </c>
      <c r="B334" s="204" t="str">
        <f>VLOOKUP(A334,Adr!A:B,2,FALSE)</f>
        <v>Slovenský veslársky zväz</v>
      </c>
      <c r="C334" s="169" t="s">
        <v>1606</v>
      </c>
      <c r="D334" s="287">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790</v>
      </c>
      <c r="B335" s="204" t="str">
        <f>VLOOKUP(A335,Adr!A:B,2,FALSE)</f>
        <v>Slovenský veslársky zväz</v>
      </c>
      <c r="C335" s="185" t="s">
        <v>1607</v>
      </c>
      <c r="D335" s="286">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790</v>
      </c>
      <c r="B336" s="204" t="str">
        <f>VLOOKUP(A336,Adr!A:B,2,FALSE)</f>
        <v>Slovenský veslársky zväz</v>
      </c>
      <c r="C336" s="185" t="s">
        <v>1608</v>
      </c>
      <c r="D336" s="286">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798</v>
      </c>
      <c r="B337" s="204" t="str">
        <f>VLOOKUP(A337,Adr!A:B,2,FALSE)</f>
        <v>SLOVENSKÝ ZÁPASNÍCKY ZVÄZ</v>
      </c>
      <c r="C337" s="169" t="s">
        <v>1135</v>
      </c>
      <c r="D337" s="287">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15">
      <c r="A338" s="198" t="s">
        <v>798</v>
      </c>
      <c r="B338" s="204" t="str">
        <f>VLOOKUP(A338,Adr!A:B,2,FALSE)</f>
        <v>SLOVENSKÝ ZÁPASNÍCKY ZVÄZ</v>
      </c>
      <c r="C338" s="185" t="s">
        <v>1609</v>
      </c>
      <c r="D338" s="286">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798</v>
      </c>
      <c r="B339" s="204" t="str">
        <f>VLOOKUP(A339,Adr!A:B,2,FALSE)</f>
        <v>SLOVENSKÝ ZÁPASNÍCKY ZVÄZ</v>
      </c>
      <c r="C339" s="185" t="s">
        <v>2179</v>
      </c>
      <c r="D339" s="286">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798</v>
      </c>
      <c r="B340" s="204" t="str">
        <f>VLOOKUP(A340,Adr!A:B,2,FALSE)</f>
        <v>SLOVENSKÝ ZÁPASNÍCKY ZVÄZ</v>
      </c>
      <c r="C340" s="185" t="s">
        <v>1610</v>
      </c>
      <c r="D340" s="286">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798</v>
      </c>
      <c r="B341" s="204" t="str">
        <f>VLOOKUP(A341,Adr!A:B,2,FALSE)</f>
        <v>SLOVENSKÝ ZÁPASNÍCKY ZVÄZ</v>
      </c>
      <c r="C341" s="196" t="s">
        <v>1611</v>
      </c>
      <c r="D341" s="288">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798</v>
      </c>
      <c r="B342" s="204" t="str">
        <f>VLOOKUP(A342,Adr!A:B,2,FALSE)</f>
        <v>SLOVENSKÝ ZÁPASNÍCKY ZVÄZ</v>
      </c>
      <c r="C342" s="185" t="s">
        <v>1612</v>
      </c>
      <c r="D342" s="286">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798</v>
      </c>
      <c r="B343" s="204" t="str">
        <f>VLOOKUP(A343,Adr!A:B,2,FALSE)</f>
        <v>SLOVENSKÝ ZÁPASNÍCKY ZVÄZ</v>
      </c>
      <c r="C343" s="196" t="s">
        <v>2180</v>
      </c>
      <c r="D343" s="288">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798</v>
      </c>
      <c r="B344" s="204" t="str">
        <f>VLOOKUP(A344,Adr!A:B,2,FALSE)</f>
        <v>SLOVENSKÝ ZÁPASNÍCKY ZVÄZ</v>
      </c>
      <c r="C344" s="185" t="s">
        <v>1613</v>
      </c>
      <c r="D344" s="286">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798</v>
      </c>
      <c r="B345" s="204" t="str">
        <f>VLOOKUP(A345,Adr!A:B,2,FALSE)</f>
        <v>SLOVENSKÝ ZÁPASNÍCKY ZVÄZ</v>
      </c>
      <c r="C345" s="185" t="s">
        <v>1614</v>
      </c>
      <c r="D345" s="286">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798</v>
      </c>
      <c r="B346" s="204" t="str">
        <f>VLOOKUP(A346,Adr!A:B,2,FALSE)</f>
        <v>SLOVENSKÝ ZÁPASNÍCKY ZVÄZ</v>
      </c>
      <c r="C346" s="185" t="s">
        <v>1615</v>
      </c>
      <c r="D346" s="286">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805</v>
      </c>
      <c r="B347" s="204" t="str">
        <f>VLOOKUP(A347,Adr!A:B,2,FALSE)</f>
        <v>Slovenský zväz bedmintonu</v>
      </c>
      <c r="C347" s="185" t="s">
        <v>1137</v>
      </c>
      <c r="D347" s="286">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15">
      <c r="A348" s="166" t="s">
        <v>805</v>
      </c>
      <c r="B348" s="204" t="str">
        <f>VLOOKUP(A348,Adr!A:B,2,FALSE)</f>
        <v>Slovenský zväz bedmintonu</v>
      </c>
      <c r="C348" s="185" t="s">
        <v>1476</v>
      </c>
      <c r="D348" s="286">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814</v>
      </c>
      <c r="B349" s="204" t="str">
        <f>VLOOKUP(A349,Adr!A:B,2,FALSE)</f>
        <v>Slovenský zväz biatlonu</v>
      </c>
      <c r="C349" s="169" t="s">
        <v>1139</v>
      </c>
      <c r="D349" s="287">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15">
      <c r="A350" s="182" t="s">
        <v>814</v>
      </c>
      <c r="B350" s="204" t="str">
        <f>VLOOKUP(A350,Adr!A:B,2,FALSE)</f>
        <v>Slovenský zväz biatlonu</v>
      </c>
      <c r="C350" s="185" t="s">
        <v>1620</v>
      </c>
      <c r="D350" s="286">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814</v>
      </c>
      <c r="B351" s="204" t="str">
        <f>VLOOKUP(A351,Adr!A:B,2,FALSE)</f>
        <v>Slovenský zväz biatlonu</v>
      </c>
      <c r="C351" s="196" t="s">
        <v>1616</v>
      </c>
      <c r="D351" s="288">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814</v>
      </c>
      <c r="B352" s="204" t="str">
        <f>VLOOKUP(A352,Adr!A:B,2,FALSE)</f>
        <v>Slovenský zväz biatlonu</v>
      </c>
      <c r="C352" s="196" t="s">
        <v>2181</v>
      </c>
      <c r="D352" s="288">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814</v>
      </c>
      <c r="B353" s="204" t="str">
        <f>VLOOKUP(A353,Adr!A:B,2,FALSE)</f>
        <v>Slovenský zväz biatlonu</v>
      </c>
      <c r="C353" s="185" t="s">
        <v>1617</v>
      </c>
      <c r="D353" s="288">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814</v>
      </c>
      <c r="B354" s="204" t="str">
        <f>VLOOKUP(A354,Adr!A:B,2,FALSE)</f>
        <v>Slovenský zväz biatlonu</v>
      </c>
      <c r="C354" s="185" t="s">
        <v>2182</v>
      </c>
      <c r="D354" s="286">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814</v>
      </c>
      <c r="B355" s="204" t="str">
        <f>VLOOKUP(A355,Adr!A:B,2,FALSE)</f>
        <v>Slovenský zväz biatlonu</v>
      </c>
      <c r="C355" s="197" t="s">
        <v>2183</v>
      </c>
      <c r="D355" s="289">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814</v>
      </c>
      <c r="B356" s="204" t="str">
        <f>VLOOKUP(A356,Adr!A:B,2,FALSE)</f>
        <v>Slovenský zväz biatlonu</v>
      </c>
      <c r="C356" s="185" t="s">
        <v>1618</v>
      </c>
      <c r="D356" s="286">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814</v>
      </c>
      <c r="B357" s="204" t="str">
        <f>VLOOKUP(A357,Adr!A:B,2,FALSE)</f>
        <v>Slovenský zväz biatlonu</v>
      </c>
      <c r="C357" s="185" t="s">
        <v>1619</v>
      </c>
      <c r="D357" s="286">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814</v>
      </c>
      <c r="B358" s="204" t="str">
        <f>VLOOKUP(A358,Adr!A:B,2,FALSE)</f>
        <v>Slovenský zväz biatlonu</v>
      </c>
      <c r="C358" s="185" t="s">
        <v>2184</v>
      </c>
      <c r="D358" s="286">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823</v>
      </c>
      <c r="B359" s="204" t="str">
        <f>VLOOKUP(A359,Adr!A:B,2,FALSE)</f>
        <v>Slovenský zväz bobistov</v>
      </c>
      <c r="C359" s="185" t="s">
        <v>1141</v>
      </c>
      <c r="D359" s="288">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x14ac:dyDescent="0.15">
      <c r="A360" s="166" t="s">
        <v>832</v>
      </c>
      <c r="B360" s="204" t="str">
        <f>VLOOKUP(A360,Adr!A:B,2,FALSE)</f>
        <v>Slovenský zväz cyklistiky</v>
      </c>
      <c r="C360" s="196" t="s">
        <v>1143</v>
      </c>
      <c r="D360" s="288">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15">
      <c r="A361" s="166" t="s">
        <v>832</v>
      </c>
      <c r="B361" s="204" t="str">
        <f>VLOOKUP(A361,Adr!A:B,2,FALSE)</f>
        <v>Slovenský zväz cyklistiky</v>
      </c>
      <c r="C361" s="169" t="s">
        <v>1477</v>
      </c>
      <c r="D361" s="287">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832</v>
      </c>
      <c r="B362" s="204" t="str">
        <f>VLOOKUP(A362,Adr!A:B,2,FALSE)</f>
        <v>Slovenský zväz cyklistiky</v>
      </c>
      <c r="C362" s="185" t="s">
        <v>1621</v>
      </c>
      <c r="D362" s="286">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832</v>
      </c>
      <c r="B363" s="204" t="str">
        <f>VLOOKUP(A363,Adr!A:B,2,FALSE)</f>
        <v>Slovenský zväz cyklistiky</v>
      </c>
      <c r="C363" s="185" t="s">
        <v>1622</v>
      </c>
      <c r="D363" s="286">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832</v>
      </c>
      <c r="B364" s="204" t="str">
        <f>VLOOKUP(A364,Adr!A:B,2,FALSE)</f>
        <v>Slovenský zväz cyklistiky</v>
      </c>
      <c r="C364" s="196" t="s">
        <v>1623</v>
      </c>
      <c r="D364" s="286">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832</v>
      </c>
      <c r="B365" s="204" t="str">
        <f>VLOOKUP(A365,Adr!A:B,2,FALSE)</f>
        <v>Slovenský zväz cyklistiky</v>
      </c>
      <c r="C365" s="185" t="s">
        <v>1624</v>
      </c>
      <c r="D365" s="286">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832</v>
      </c>
      <c r="B366" s="204" t="str">
        <f>VLOOKUP(A366,Adr!A:B,2,FALSE)</f>
        <v>Slovenský zväz cyklistiky</v>
      </c>
      <c r="C366" s="196" t="s">
        <v>1625</v>
      </c>
      <c r="D366" s="288">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832</v>
      </c>
      <c r="B367" s="204" t="str">
        <f>VLOOKUP(A367,Adr!A:B,2,FALSE)</f>
        <v>Slovenský zväz cyklistiky</v>
      </c>
      <c r="C367" s="185" t="s">
        <v>1626</v>
      </c>
      <c r="D367" s="286">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832</v>
      </c>
      <c r="B368" s="204" t="str">
        <f>VLOOKUP(A368,Adr!A:B,2,FALSE)</f>
        <v>Slovenský zväz cyklistiky</v>
      </c>
      <c r="C368" s="196" t="s">
        <v>1627</v>
      </c>
      <c r="D368" s="286">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832</v>
      </c>
      <c r="B369" s="204" t="str">
        <f>VLOOKUP(A369,Adr!A:B,2,FALSE)</f>
        <v>Slovenský zväz cyklistiky</v>
      </c>
      <c r="C369" s="196" t="s">
        <v>1628</v>
      </c>
      <c r="D369" s="288">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832</v>
      </c>
      <c r="B372" s="204" t="str">
        <f>VLOOKUP(A372,Adr!A:B,2,FALSE)</f>
        <v>Slovenský zväz cyklistiky</v>
      </c>
      <c r="C372" s="185" t="s">
        <v>1667</v>
      </c>
      <c r="D372" s="286">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841</v>
      </c>
      <c r="B373" s="204" t="str">
        <f>VLOOKUP(A373,Adr!A:B,2,FALSE)</f>
        <v>Slovenský zväz dráhového golfu</v>
      </c>
      <c r="C373" s="196" t="s">
        <v>1145</v>
      </c>
      <c r="D373" s="288">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x14ac:dyDescent="0.15">
      <c r="A374" s="198" t="s">
        <v>848</v>
      </c>
      <c r="B374" s="204" t="str">
        <f>VLOOKUP(A374,Adr!A:B,2,FALSE)</f>
        <v>Slovenský zväz florbalu</v>
      </c>
      <c r="C374" s="196" t="s">
        <v>1147</v>
      </c>
      <c r="D374" s="288">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15">
      <c r="A375" s="198" t="s">
        <v>854</v>
      </c>
      <c r="B375" s="204" t="str">
        <f>VLOOKUP(A375,Adr!A:B,2,FALSE)</f>
        <v>Slovenský zväz hádzanej</v>
      </c>
      <c r="C375" s="185" t="s">
        <v>1149</v>
      </c>
      <c r="D375" s="286">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15">
      <c r="A376" s="202" t="s">
        <v>1975</v>
      </c>
      <c r="B376" s="204" t="str">
        <f>VLOOKUP(A376,Adr!A:B,2,FALSE)</f>
        <v>Slovenský zväz hasičského športu</v>
      </c>
      <c r="C376" s="185" t="s">
        <v>2235</v>
      </c>
      <c r="D376" s="286">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1982</v>
      </c>
      <c r="B378" s="204" t="str">
        <f>VLOOKUP(A378,Adr!A:B,2,FALSE)</f>
        <v>Slovenský zväz integrovaného tanca a tanečného športu</v>
      </c>
      <c r="C378" s="196" t="s">
        <v>352</v>
      </c>
      <c r="D378" s="286">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861</v>
      </c>
      <c r="B379" s="204" t="str">
        <f>VLOOKUP(A379,Adr!A:B,2,FALSE)</f>
        <v>Slovenský zväz jachtingu</v>
      </c>
      <c r="C379" s="196" t="s">
        <v>1151</v>
      </c>
      <c r="D379" s="288">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x14ac:dyDescent="0.15">
      <c r="A380" s="166" t="s">
        <v>861</v>
      </c>
      <c r="B380" s="204" t="str">
        <f>VLOOKUP(A380,Adr!A:B,2,FALSE)</f>
        <v>Slovenský zväz jachtingu</v>
      </c>
      <c r="C380" s="196" t="s">
        <v>1629</v>
      </c>
      <c r="D380" s="288">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868</v>
      </c>
      <c r="B381" s="204" t="str">
        <f>VLOOKUP(A381,Adr!A:B,2,FALSE)</f>
        <v>Slovenský zväz Judo</v>
      </c>
      <c r="C381" s="185" t="s">
        <v>1153</v>
      </c>
      <c r="D381" s="286">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15">
      <c r="A382" s="202" t="s">
        <v>868</v>
      </c>
      <c r="B382" s="204" t="str">
        <f>VLOOKUP(A382,Adr!A:B,2,FALSE)</f>
        <v>Slovenský zväz Judo</v>
      </c>
      <c r="C382" s="185" t="s">
        <v>1630</v>
      </c>
      <c r="D382" s="286">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868</v>
      </c>
      <c r="B383" s="204" t="str">
        <f>VLOOKUP(A383,Adr!A:B,2,FALSE)</f>
        <v>Slovenský zväz Judo</v>
      </c>
      <c r="C383" s="196" t="s">
        <v>1631</v>
      </c>
      <c r="D383" s="288">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868</v>
      </c>
      <c r="B384" s="204" t="str">
        <f>VLOOKUP(A384,Adr!A:B,2,FALSE)</f>
        <v>Slovenský zväz Judo</v>
      </c>
      <c r="C384" s="169" t="s">
        <v>1632</v>
      </c>
      <c r="D384" s="287">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868</v>
      </c>
      <c r="B385" s="204" t="str">
        <f>VLOOKUP(A385,Adr!A:B,2,FALSE)</f>
        <v>Slovenský zväz Judo</v>
      </c>
      <c r="C385" s="185" t="s">
        <v>1633</v>
      </c>
      <c r="D385" s="286">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868</v>
      </c>
      <c r="B386" s="204" t="str">
        <f>VLOOKUP(A386,Adr!A:B,2,FALSE)</f>
        <v>Slovenský zväz Judo</v>
      </c>
      <c r="C386" s="196" t="s">
        <v>1634</v>
      </c>
      <c r="D386" s="288">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868</v>
      </c>
      <c r="B387" s="204" t="str">
        <f>VLOOKUP(A387,Adr!A:B,2,FALSE)</f>
        <v>Slovenský zväz Judo</v>
      </c>
      <c r="C387" s="185" t="s">
        <v>1635</v>
      </c>
      <c r="D387" s="286">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874</v>
      </c>
      <c r="B389" s="204" t="str">
        <f>VLOOKUP(A389,Adr!A:B,2,FALSE)</f>
        <v>Slovenský Zväz Karate</v>
      </c>
      <c r="C389" s="169" t="s">
        <v>1155</v>
      </c>
      <c r="D389" s="287">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15">
      <c r="A390" s="198" t="s">
        <v>874</v>
      </c>
      <c r="B390" s="204" t="str">
        <f>VLOOKUP(A390,Adr!A:B,2,FALSE)</f>
        <v>Slovenský Zväz Karate</v>
      </c>
      <c r="C390" s="169" t="s">
        <v>1478</v>
      </c>
      <c r="D390" s="287">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874</v>
      </c>
      <c r="B391" s="204" t="str">
        <f>VLOOKUP(A391,Adr!A:B,2,FALSE)</f>
        <v>Slovenský Zväz Karate</v>
      </c>
      <c r="C391" s="185" t="s">
        <v>1636</v>
      </c>
      <c r="D391" s="286">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874</v>
      </c>
      <c r="B392" s="204" t="str">
        <f>VLOOKUP(A392,Adr!A:B,2,FALSE)</f>
        <v>Slovenský Zväz Karate</v>
      </c>
      <c r="C392" s="196" t="s">
        <v>2989</v>
      </c>
      <c r="D392" s="288">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874</v>
      </c>
      <c r="B393" s="204" t="str">
        <f>VLOOKUP(A393,Adr!A:B,2,FALSE)</f>
        <v>Slovenský Zväz Karate</v>
      </c>
      <c r="C393" s="196" t="s">
        <v>2215</v>
      </c>
      <c r="D393" s="286">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881</v>
      </c>
      <c r="B394" s="204" t="str">
        <f>VLOOKUP(A394,Adr!A:B,2,FALSE)</f>
        <v>Slovenský zväz kickboxu</v>
      </c>
      <c r="C394" s="169" t="s">
        <v>1157</v>
      </c>
      <c r="D394" s="287">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15">
      <c r="A395" s="182" t="s">
        <v>881</v>
      </c>
      <c r="B395" s="204" t="str">
        <f>VLOOKUP(A395,Adr!A:B,2,FALSE)</f>
        <v>Slovenský zväz kickboxu</v>
      </c>
      <c r="C395" s="185" t="s">
        <v>1637</v>
      </c>
      <c r="D395" s="286">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881</v>
      </c>
      <c r="B396" s="204" t="str">
        <f>VLOOKUP(A396,Adr!A:B,2,FALSE)</f>
        <v>Slovenský zväz kickboxu</v>
      </c>
      <c r="C396" s="196" t="s">
        <v>1638</v>
      </c>
      <c r="D396" s="288">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881</v>
      </c>
      <c r="B397" s="204" t="str">
        <f>VLOOKUP(A397,Adr!A:B,2,FALSE)</f>
        <v>Slovenský zväz kickboxu</v>
      </c>
      <c r="C397" s="197" t="s">
        <v>2237</v>
      </c>
      <c r="D397" s="289">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881</v>
      </c>
      <c r="B398" s="204" t="str">
        <f>VLOOKUP(A398,Adr!A:B,2,FALSE)</f>
        <v>Slovenský zväz kickboxu</v>
      </c>
      <c r="C398" s="196" t="s">
        <v>2216</v>
      </c>
      <c r="D398" s="286">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886</v>
      </c>
      <c r="B399" s="204" t="str">
        <f>VLOOKUP(A399,Adr!A:B,2,FALSE)</f>
        <v>Slovenský zväz ľadového hokeja</v>
      </c>
      <c r="C399" s="185" t="s">
        <v>1159</v>
      </c>
      <c r="D399" s="287">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x14ac:dyDescent="0.15">
      <c r="A400" s="166" t="s">
        <v>1993</v>
      </c>
      <c r="B400" s="204" t="str">
        <f>VLOOKUP(A400,Adr!A:B,2,FALSE)</f>
        <v>Slovenský zväz malého futbalu</v>
      </c>
      <c r="C400" s="196" t="s">
        <v>352</v>
      </c>
      <c r="D400" s="288">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894</v>
      </c>
      <c r="B401" s="204" t="str">
        <f>VLOOKUP(A401,Adr!A:B,2,FALSE)</f>
        <v>Slovenský zväz moderného päťboja</v>
      </c>
      <c r="C401" s="196" t="s">
        <v>1161</v>
      </c>
      <c r="D401" s="288">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15">
      <c r="A402" s="166" t="s">
        <v>901</v>
      </c>
      <c r="B402" s="204" t="str">
        <f>VLOOKUP(A402,Adr!A:B,2,FALSE)</f>
        <v>Slovenský zväz orientačných športov</v>
      </c>
      <c r="C402" s="185" t="s">
        <v>1163</v>
      </c>
      <c r="D402" s="286">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15">
      <c r="A403" s="198" t="s">
        <v>908</v>
      </c>
      <c r="B403" s="204" t="str">
        <f>VLOOKUP(A403,Adr!A:B,2,FALSE)</f>
        <v>Slovenský zväz pozemného hokeja</v>
      </c>
      <c r="C403" s="185" t="s">
        <v>1165</v>
      </c>
      <c r="D403" s="286">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15">
      <c r="A404" s="182" t="s">
        <v>916</v>
      </c>
      <c r="B404" s="204" t="str">
        <f>VLOOKUP(A404,Adr!A:B,2,FALSE)</f>
        <v>Slovenský zväz psích záprahov</v>
      </c>
      <c r="C404" s="185" t="s">
        <v>1167</v>
      </c>
      <c r="D404" s="286">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x14ac:dyDescent="0.15">
      <c r="A405" s="166" t="s">
        <v>2000</v>
      </c>
      <c r="B405" s="204" t="str">
        <f>VLOOKUP(A405,Adr!A:B,2,FALSE)</f>
        <v>Slovenský zväz rádioamatérov</v>
      </c>
      <c r="C405" s="197" t="s">
        <v>2235</v>
      </c>
      <c r="D405" s="289">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925</v>
      </c>
      <c r="B406" s="204" t="str">
        <f>VLOOKUP(A406,Adr!A:B,2,FALSE)</f>
        <v>Slovenský zväz rybolovnej techniky</v>
      </c>
      <c r="C406" s="185" t="s">
        <v>1169</v>
      </c>
      <c r="D406" s="286">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15">
      <c r="A407" s="182" t="s">
        <v>933</v>
      </c>
      <c r="B407" s="204" t="str">
        <f>VLOOKUP(A407,Adr!A:B,2,FALSE)</f>
        <v>Slovenský zväz sánkarov</v>
      </c>
      <c r="C407" s="185" t="s">
        <v>1171</v>
      </c>
      <c r="D407" s="286">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x14ac:dyDescent="0.15">
      <c r="A408" s="166" t="s">
        <v>933</v>
      </c>
      <c r="B408" s="204" t="str">
        <f>VLOOKUP(A408,Adr!A:B,2,FALSE)</f>
        <v>Slovenský zväz sánkarov</v>
      </c>
      <c r="C408" s="196" t="s">
        <v>2185</v>
      </c>
      <c r="D408" s="288">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933</v>
      </c>
      <c r="B409" s="204" t="str">
        <f>VLOOKUP(A409,Adr!A:B,2,FALSE)</f>
        <v>Slovenský zväz sánkarov</v>
      </c>
      <c r="C409" s="185" t="s">
        <v>2186</v>
      </c>
      <c r="D409" s="286">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933</v>
      </c>
      <c r="B410" s="204" t="str">
        <f>VLOOKUP(A410,Adr!A:B,2,FALSE)</f>
        <v>Slovenský zväz sánkarov</v>
      </c>
      <c r="C410" s="185" t="s">
        <v>2187</v>
      </c>
      <c r="D410" s="286">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1447</v>
      </c>
      <c r="B411" s="204" t="str">
        <f>VLOOKUP(A411,Adr!A:B,2,FALSE)</f>
        <v>Slovenský zväz športovcov s mentálnym postihnutím</v>
      </c>
      <c r="C411" s="185" t="s">
        <v>1468</v>
      </c>
      <c r="D411" s="286">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942</v>
      </c>
      <c r="B412" s="204" t="str">
        <f>VLOOKUP(A412,Adr!A:B,2,FALSE)</f>
        <v>Slovenský zväz športového ju-jitsu</v>
      </c>
      <c r="C412" s="185" t="s">
        <v>1173</v>
      </c>
      <c r="D412" s="286">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15">
      <c r="A413" s="182" t="s">
        <v>951</v>
      </c>
      <c r="B413" s="204" t="str">
        <f>VLOOKUP(A413,Adr!A:B,2,FALSE)</f>
        <v>Slovenský zväz športového rybolovu</v>
      </c>
      <c r="C413" s="185" t="s">
        <v>1175</v>
      </c>
      <c r="D413" s="286">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15">
      <c r="A414" s="198" t="s">
        <v>2009</v>
      </c>
      <c r="B414" s="204" t="str">
        <f>VLOOKUP(A414,Adr!A:B,2,FALSE)</f>
        <v>Slovenský zväz Taekwon-Do ITF</v>
      </c>
      <c r="C414" s="185" t="s">
        <v>352</v>
      </c>
      <c r="D414" s="286">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959</v>
      </c>
      <c r="B415" s="204" t="str">
        <f>VLOOKUP(A415,Adr!A:B,2,FALSE)</f>
        <v>Slovenský zväz tanečných športov</v>
      </c>
      <c r="C415" s="185" t="s">
        <v>1177</v>
      </c>
      <c r="D415" s="286">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15">
      <c r="A416" s="198" t="s">
        <v>1453</v>
      </c>
      <c r="B416" s="204" t="str">
        <f>VLOOKUP(A416,Adr!A:B,2,FALSE)</f>
        <v>Slovenský zväz telesne postihnutých športovcov</v>
      </c>
      <c r="C416" s="169" t="s">
        <v>1469</v>
      </c>
      <c r="D416" s="287">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1453</v>
      </c>
      <c r="B417" s="204" t="str">
        <f>VLOOKUP(A417,Adr!A:B,2,FALSE)</f>
        <v>Slovenský zväz telesne postihnutých športovcov</v>
      </c>
      <c r="C417" s="185" t="s">
        <v>1639</v>
      </c>
      <c r="D417" s="286">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1453</v>
      </c>
      <c r="B418" s="204" t="str">
        <f>VLOOKUP(A418,Adr!A:B,2,FALSE)</f>
        <v>Slovenský zväz telesne postihnutých športovcov</v>
      </c>
      <c r="C418" s="197" t="s">
        <v>1640</v>
      </c>
      <c r="D418" s="289">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1453</v>
      </c>
      <c r="B419" s="204" t="str">
        <f>VLOOKUP(A419,Adr!A:B,2,FALSE)</f>
        <v>Slovenský zväz telesne postihnutých športovcov</v>
      </c>
      <c r="C419" s="196" t="s">
        <v>1641</v>
      </c>
      <c r="D419" s="288">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1453</v>
      </c>
      <c r="B420" s="204" t="str">
        <f>VLOOKUP(A420,Adr!A:B,2,FALSE)</f>
        <v>Slovenský zväz telesne postihnutých športovcov</v>
      </c>
      <c r="C420" s="185" t="s">
        <v>1642</v>
      </c>
      <c r="D420" s="286">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1453</v>
      </c>
      <c r="B421" s="204" t="str">
        <f>VLOOKUP(A421,Adr!A:B,2,FALSE)</f>
        <v>Slovenský zväz telesne postihnutých športovcov</v>
      </c>
      <c r="C421" s="196" t="s">
        <v>2188</v>
      </c>
      <c r="D421" s="286">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1453</v>
      </c>
      <c r="B422" s="204" t="str">
        <f>VLOOKUP(A422,Adr!A:B,2,FALSE)</f>
        <v>Slovenský zväz telesne postihnutých športovcov</v>
      </c>
      <c r="C422" s="190" t="s">
        <v>2189</v>
      </c>
      <c r="D422" s="287">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1453</v>
      </c>
      <c r="B423" s="204" t="str">
        <f>VLOOKUP(A423,Adr!A:B,2,FALSE)</f>
        <v>Slovenský zväz telesne postihnutých športovcov</v>
      </c>
      <c r="C423" s="185" t="s">
        <v>2190</v>
      </c>
      <c r="D423" s="286">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1453</v>
      </c>
      <c r="B424" s="204" t="str">
        <f>VLOOKUP(A424,Adr!A:B,2,FALSE)</f>
        <v>Slovenský zväz telesne postihnutých športovcov</v>
      </c>
      <c r="C424" s="196" t="s">
        <v>1643</v>
      </c>
      <c r="D424" s="288">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1453</v>
      </c>
      <c r="B425" s="204" t="str">
        <f>VLOOKUP(A425,Adr!A:B,2,FALSE)</f>
        <v>Slovenský zväz telesne postihnutých športovcov</v>
      </c>
      <c r="C425" s="196" t="s">
        <v>1644</v>
      </c>
      <c r="D425" s="288">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1453</v>
      </c>
      <c r="B426" s="204" t="str">
        <f>VLOOKUP(A426,Adr!A:B,2,FALSE)</f>
        <v>Slovenský zväz telesne postihnutých športovcov</v>
      </c>
      <c r="C426" s="185" t="s">
        <v>1645</v>
      </c>
      <c r="D426" s="286">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1453</v>
      </c>
      <c r="B427" s="204" t="str">
        <f>VLOOKUP(A427,Adr!A:B,2,FALSE)</f>
        <v>Slovenský zväz telesne postihnutých športovcov</v>
      </c>
      <c r="C427" s="185" t="s">
        <v>1646</v>
      </c>
      <c r="D427" s="286">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1453</v>
      </c>
      <c r="B428" s="204" t="str">
        <f>VLOOKUP(A428,Adr!A:B,2,FALSE)</f>
        <v>Slovenský zväz telesne postihnutých športovcov</v>
      </c>
      <c r="C428" s="196" t="s">
        <v>1647</v>
      </c>
      <c r="D428" s="288">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1453</v>
      </c>
      <c r="B429" s="204" t="str">
        <f>VLOOKUP(A429,Adr!A:B,2,FALSE)</f>
        <v>Slovenský zväz telesne postihnutých športovcov</v>
      </c>
      <c r="C429" s="185" t="s">
        <v>1648</v>
      </c>
      <c r="D429" s="286">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1453</v>
      </c>
      <c r="B430" s="204" t="str">
        <f>VLOOKUP(A430,Adr!A:B,2,FALSE)</f>
        <v>Slovenský zväz telesne postihnutých športovcov</v>
      </c>
      <c r="C430" s="185" t="s">
        <v>1649</v>
      </c>
      <c r="D430" s="288">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1453</v>
      </c>
      <c r="B431" s="204" t="str">
        <f>VLOOKUP(A431,Adr!A:B,2,FALSE)</f>
        <v>Slovenský zväz telesne postihnutých športovcov</v>
      </c>
      <c r="C431" s="196" t="s">
        <v>2191</v>
      </c>
      <c r="D431" s="286">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1453</v>
      </c>
      <c r="B432" s="204" t="str">
        <f>VLOOKUP(A432,Adr!A:B,2,FALSE)</f>
        <v>Slovenský zväz telesne postihnutých športovcov</v>
      </c>
      <c r="C432" s="190" t="s">
        <v>1650</v>
      </c>
      <c r="D432" s="287">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1453</v>
      </c>
      <c r="B433" s="204" t="str">
        <f>VLOOKUP(A433,Adr!A:B,2,FALSE)</f>
        <v>Slovenský zväz telesne postihnutých športovcov</v>
      </c>
      <c r="C433" s="185" t="s">
        <v>1651</v>
      </c>
      <c r="D433" s="286">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1453</v>
      </c>
      <c r="B434" s="204" t="str">
        <f>VLOOKUP(A434,Adr!A:B,2,FALSE)</f>
        <v>Slovenský zväz telesne postihnutých športovcov</v>
      </c>
      <c r="C434" s="196" t="s">
        <v>1652</v>
      </c>
      <c r="D434" s="286">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1453</v>
      </c>
      <c r="B435" s="204" t="str">
        <f>VLOOKUP(A435,Adr!A:B,2,FALSE)</f>
        <v>Slovenský zväz telesne postihnutých športovcov</v>
      </c>
      <c r="C435" s="196" t="s">
        <v>1653</v>
      </c>
      <c r="D435" s="287">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1453</v>
      </c>
      <c r="B436" s="204" t="str">
        <f>VLOOKUP(A436,Adr!A:B,2,FALSE)</f>
        <v>Slovenský zväz telesne postihnutých športovcov</v>
      </c>
      <c r="C436" s="196" t="s">
        <v>2192</v>
      </c>
      <c r="D436" s="288">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1453</v>
      </c>
      <c r="B437" s="204" t="str">
        <f>VLOOKUP(A437,Adr!A:B,2,FALSE)</f>
        <v>Slovenský zväz telesne postihnutých športovcov</v>
      </c>
      <c r="C437" s="190" t="s">
        <v>1654</v>
      </c>
      <c r="D437" s="287">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1453</v>
      </c>
      <c r="B438" s="204" t="str">
        <f>VLOOKUP(A438,Adr!A:B,2,FALSE)</f>
        <v>Slovenský zväz telesne postihnutých športovcov</v>
      </c>
      <c r="C438" s="190" t="s">
        <v>1655</v>
      </c>
      <c r="D438" s="287">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1453</v>
      </c>
      <c r="B439" s="204" t="str">
        <f>VLOOKUP(A439,Adr!A:B,2,FALSE)</f>
        <v>Slovenský zväz telesne postihnutých športovcov</v>
      </c>
      <c r="C439" s="196" t="s">
        <v>1656</v>
      </c>
      <c r="D439" s="286">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1453</v>
      </c>
      <c r="B440" s="204" t="str">
        <f>VLOOKUP(A440,Adr!A:B,2,FALSE)</f>
        <v>Slovenský zväz telesne postihnutých športovcov</v>
      </c>
      <c r="C440" s="196" t="s">
        <v>1657</v>
      </c>
      <c r="D440" s="286">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1453</v>
      </c>
      <c r="B441" s="204" t="str">
        <f>VLOOKUP(A441,Adr!A:B,2,FALSE)</f>
        <v>Slovenský zväz telesne postihnutých športovcov</v>
      </c>
      <c r="C441" s="185" t="s">
        <v>2217</v>
      </c>
      <c r="D441" s="286">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965</v>
      </c>
      <c r="B442" s="204" t="str">
        <f>VLOOKUP(A442,Adr!A:B,2,FALSE)</f>
        <v>Slovenský zväz vodného lyžovania a wakeboardingu</v>
      </c>
      <c r="C442" s="185" t="s">
        <v>1179</v>
      </c>
      <c r="D442" s="286">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972</v>
      </c>
      <c r="B443" s="204" t="str">
        <f>VLOOKUP(A443,Adr!A:B,2,FALSE)</f>
        <v>Slovenský zväz vodného motorizmu</v>
      </c>
      <c r="C443" s="185" t="s">
        <v>1181</v>
      </c>
      <c r="D443" s="286">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15">
      <c r="A444" s="202" t="s">
        <v>972</v>
      </c>
      <c r="B444" s="204" t="str">
        <f>VLOOKUP(A444,Adr!A:B,2,FALSE)</f>
        <v>Slovenský zväz vodného motorizmu</v>
      </c>
      <c r="C444" s="185" t="s">
        <v>1658</v>
      </c>
      <c r="D444" s="286">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980</v>
      </c>
      <c r="B445" s="204" t="str">
        <f>VLOOKUP(A445,Adr!A:B,2,FALSE)</f>
        <v>Slovenský zväz vzpierania</v>
      </c>
      <c r="C445" s="185" t="s">
        <v>1183</v>
      </c>
      <c r="D445" s="286">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15">
      <c r="A446" s="198" t="s">
        <v>2019</v>
      </c>
      <c r="B446" s="204" t="str">
        <f>VLOOKUP(A446,Adr!A:B,2,FALSE)</f>
        <v>Sokolská únia Slovenska</v>
      </c>
      <c r="C446" s="169" t="s">
        <v>2231</v>
      </c>
      <c r="D446" s="287">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2726</v>
      </c>
      <c r="B447" s="204" t="str">
        <f>VLOOKUP(A447,Adr!A:B,2,FALSE)</f>
        <v>SPARTAK MYJAVA a. s.</v>
      </c>
      <c r="C447" s="196" t="s">
        <v>350</v>
      </c>
      <c r="D447" s="288">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2746</v>
      </c>
      <c r="B449" s="204" t="str">
        <f>VLOOKUP(A449,Adr!A:B,2,FALSE)</f>
        <v>Spoločenstvo detí a mládeže (SDM) Domino</v>
      </c>
      <c r="C449" s="185" t="s">
        <v>2990</v>
      </c>
      <c r="D449" s="286">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2038</v>
      </c>
      <c r="B451" s="204" t="str">
        <f>VLOOKUP(A451,Adr!A:B,2,FALSE)</f>
        <v>ST Relax</v>
      </c>
      <c r="C451" s="196" t="s">
        <v>2218</v>
      </c>
      <c r="D451" s="288">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2238</v>
      </c>
      <c r="B452" s="204" t="str">
        <f>VLOOKUP(A452,Adr!A:B,2,FALSE)</f>
        <v>ŠK Hargašova Záhorská Bystrica</v>
      </c>
      <c r="C452" s="185" t="s">
        <v>2246</v>
      </c>
      <c r="D452" s="286">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2761</v>
      </c>
      <c r="B453" s="204" t="str">
        <f>VLOOKUP(A453,Adr!A:B,2,FALSE)</f>
        <v>ŠK Hornets Košice – mládež o.z.</v>
      </c>
      <c r="C453" s="185" t="s">
        <v>2990</v>
      </c>
      <c r="D453" s="286">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2768</v>
      </c>
      <c r="B454" s="204" t="str">
        <f>VLOOKUP(A454,Adr!A:B,2,FALSE)</f>
        <v>ŠK JUVENTA Bratislava</v>
      </c>
      <c r="C454" s="169" t="s">
        <v>2990</v>
      </c>
      <c r="D454" s="287">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2775</v>
      </c>
      <c r="B455" s="204" t="str">
        <f>VLOOKUP(A455,Adr!A:B,2,FALSE)</f>
        <v>ŠK JUVENTA Žilina, o. z.</v>
      </c>
      <c r="C455" s="185" t="s">
        <v>2990</v>
      </c>
      <c r="D455" s="286">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2787</v>
      </c>
      <c r="B457" s="204" t="str">
        <f>VLOOKUP(A457,Adr!A:B,2,FALSE)</f>
        <v>Školský športový klub Bernolákova 16 Košice</v>
      </c>
      <c r="C457" s="185" t="s">
        <v>350</v>
      </c>
      <c r="D457" s="286">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1460</v>
      </c>
      <c r="B458" s="204" t="str">
        <f>VLOOKUP(A458,Adr!A:B,2,FALSE)</f>
        <v>Špeciálne olympiády Slovensko</v>
      </c>
      <c r="C458" s="169" t="s">
        <v>1468</v>
      </c>
      <c r="D458" s="287">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2821</v>
      </c>
      <c r="B462" s="204" t="str">
        <f>VLOOKUP(A462,Adr!A:B,2,FALSE)</f>
        <v>Športový klub GrandSport</v>
      </c>
      <c r="C462" s="196" t="s">
        <v>2990</v>
      </c>
      <c r="D462" s="286">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2829</v>
      </c>
      <c r="B463" s="204" t="str">
        <f>VLOOKUP(A463,Adr!A:B,2,FALSE)</f>
        <v>Športový klub HANGAIR o.z.</v>
      </c>
      <c r="C463" s="185" t="s">
        <v>2990</v>
      </c>
      <c r="D463" s="288">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2837</v>
      </c>
      <c r="B464" s="204" t="str">
        <f>VLOOKUP(A464,Adr!A:B,2,FALSE)</f>
        <v>Športový klub Imet squash klub</v>
      </c>
      <c r="C464" s="196" t="s">
        <v>2990</v>
      </c>
      <c r="D464" s="286">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2844</v>
      </c>
      <c r="B465" s="204" t="str">
        <f>VLOOKUP(A465,Adr!A:B,2,FALSE)</f>
        <v>Športový klub obce Tvrdošovce</v>
      </c>
      <c r="C465" s="169" t="s">
        <v>350</v>
      </c>
      <c r="D465" s="287">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2044</v>
      </c>
      <c r="B466" s="204" t="str">
        <f>VLOOKUP(A466,Adr!A:B,2,FALSE)</f>
        <v>Športový klub polície - ILYO Taekwondo Košice</v>
      </c>
      <c r="C466" s="185" t="s">
        <v>2990</v>
      </c>
      <c r="D466" s="286">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2044</v>
      </c>
      <c r="B467" s="204" t="str">
        <f>VLOOKUP(A467,Adr!A:B,2,FALSE)</f>
        <v>Športový klub polície - ILYO Taekwondo Košice</v>
      </c>
      <c r="C467" s="185" t="s">
        <v>2219</v>
      </c>
      <c r="D467" s="288">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2853</v>
      </c>
      <c r="B468" s="204" t="str">
        <f>VLOOKUP(A468,Adr!A:B,2,FALSE)</f>
        <v>Športový klub Real team Trenčín, o.z.</v>
      </c>
      <c r="C468" s="169" t="s">
        <v>2990</v>
      </c>
      <c r="D468" s="287">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2051</v>
      </c>
      <c r="B470" s="204" t="str">
        <f>VLOOKUP(A470,Adr!A:B,2,FALSE)</f>
        <v>Športový klub ZEMPLÍN Michalovce - oddiel Judo, o.z.</v>
      </c>
      <c r="C470" s="185" t="s">
        <v>2990</v>
      </c>
      <c r="D470" s="286">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2051</v>
      </c>
      <c r="B471" s="204" t="str">
        <f>VLOOKUP(A471,Adr!A:B,2,FALSE)</f>
        <v>Športový klub ZEMPLÍN Michalovce - oddiel Judo, o.z.</v>
      </c>
      <c r="C471" s="196" t="s">
        <v>2220</v>
      </c>
      <c r="D471" s="288">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2058</v>
      </c>
      <c r="B474" s="204" t="str">
        <f>VLOOKUP(A474,Adr!A:B,2,FALSE)</f>
        <v>TANEČNÉ CENTRUM CHARIZMA</v>
      </c>
      <c r="C474" s="185" t="s">
        <v>2221</v>
      </c>
      <c r="D474" s="286">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2067</v>
      </c>
      <c r="B475" s="204" t="str">
        <f>VLOOKUP(A475,Adr!A:B,2,FALSE)</f>
        <v>TANEČNO ŠPORTOVÝ KLUB M+M BRATISLAVA pri ZŠ Ostredková</v>
      </c>
      <c r="C475" s="190" t="s">
        <v>2222</v>
      </c>
      <c r="D475" s="287">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2884</v>
      </c>
      <c r="B476" s="204" t="str">
        <f>VLOOKUP(A476,Adr!A:B,2,FALSE)</f>
        <v>Tanečný klub Jessy Vavrišovo</v>
      </c>
      <c r="C476" s="169" t="s">
        <v>2990</v>
      </c>
      <c r="D476" s="287">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2893</v>
      </c>
      <c r="B477" s="204" t="str">
        <f>VLOOKUP(A477,Adr!A:B,2,FALSE)</f>
        <v>Tanečný klub JUMPING</v>
      </c>
      <c r="C477" s="185" t="s">
        <v>2990</v>
      </c>
      <c r="D477" s="286">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2902</v>
      </c>
      <c r="B478" s="204" t="str">
        <f>VLOOKUP(A478,Adr!A:B,2,FALSE)</f>
        <v>Telovýchovná jednota - Športové kluby Krupina</v>
      </c>
      <c r="C478" s="196" t="s">
        <v>2990</v>
      </c>
      <c r="D478" s="288">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2074</v>
      </c>
      <c r="B479" s="204" t="str">
        <f>VLOOKUP(A479,Adr!A:B,2,FALSE)</f>
        <v>Telovýchovná jednota DRUŽBA PIEŠŤANY</v>
      </c>
      <c r="C479" s="185" t="s">
        <v>2223</v>
      </c>
      <c r="D479" s="286">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2082</v>
      </c>
      <c r="B481" s="204" t="str">
        <f>VLOOKUP(A481,Adr!A:B,2,FALSE)</f>
        <v>Telovýchovná jednota Nižná</v>
      </c>
      <c r="C481" s="196" t="s">
        <v>2224</v>
      </c>
      <c r="D481" s="288">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2092</v>
      </c>
      <c r="B482" s="204" t="str">
        <f>VLOOKUP(A482,Adr!A:B,2,FALSE)</f>
        <v>Telovýchovná jednota Nohejbalový klub Zalužice</v>
      </c>
      <c r="C482" s="196" t="s">
        <v>2225</v>
      </c>
      <c r="D482" s="287">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2101</v>
      </c>
      <c r="B483" s="204" t="str">
        <f>VLOOKUP(A483,Adr!A:B,2,FALSE)</f>
        <v>Telovýchovná jednota Roháče Zuberec</v>
      </c>
      <c r="C483" s="196" t="s">
        <v>2226</v>
      </c>
      <c r="D483" s="288">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2926</v>
      </c>
      <c r="B485" s="204" t="str">
        <f>VLOOKUP(A485,Adr!A:B,2,FALSE)</f>
        <v>Telovýchovná jednota Sokol Ilava</v>
      </c>
      <c r="C485" s="169" t="s">
        <v>2990</v>
      </c>
      <c r="D485" s="287">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2111</v>
      </c>
      <c r="B486" s="204" t="str">
        <f>VLOOKUP(A486,Adr!A:B,2,FALSE)</f>
        <v>Telovýchovná jednota Športový klub Podbiel</v>
      </c>
      <c r="C486" s="197" t="s">
        <v>2227</v>
      </c>
      <c r="D486" s="289">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2118</v>
      </c>
      <c r="B487" s="204" t="str">
        <f>VLOOKUP(A487,Adr!A:B,2,FALSE)</f>
        <v>Telovýchovná jednota Štart, sekcia nevidiacich a slabozrakých športovcov Slovenska 054 01 Levoča</v>
      </c>
      <c r="C487" s="185" t="s">
        <v>2228</v>
      </c>
      <c r="D487" s="286">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2940</v>
      </c>
      <c r="B488" s="204" t="str">
        <f>VLOOKUP(A488,Adr!A:B,2,FALSE)</f>
        <v>Tenisový klub Hriňová</v>
      </c>
      <c r="C488" s="169" t="s">
        <v>2990</v>
      </c>
      <c r="D488" s="287">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986</v>
      </c>
      <c r="B489" s="204" t="str">
        <f>VLOOKUP(A489,Adr!A:B,2,FALSE)</f>
        <v>Teqballová federácia Slovensko</v>
      </c>
      <c r="C489" s="185" t="s">
        <v>1185</v>
      </c>
      <c r="D489" s="286">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x14ac:dyDescent="0.15">
      <c r="A490" s="202" t="s">
        <v>2128</v>
      </c>
      <c r="B490" s="204" t="str">
        <f>VLOOKUP(A490,Adr!A:B,2,FALSE)</f>
        <v>Trinity Triathlon Team</v>
      </c>
      <c r="C490" s="196" t="s">
        <v>2229</v>
      </c>
      <c r="D490" s="288">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2134</v>
      </c>
      <c r="B491" s="204" t="str">
        <f>VLOOKUP(A491,Adr!A:B,2,FALSE)</f>
        <v>University Spartacus</v>
      </c>
      <c r="C491" s="185" t="s">
        <v>2158</v>
      </c>
      <c r="D491" s="288">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2950</v>
      </c>
      <c r="B492" s="204" t="str">
        <f>VLOOKUP(A492,Adr!A:B,2,FALSE)</f>
        <v>Volejbalový klub Rachmaninka Liptovský Mikuláš</v>
      </c>
      <c r="C492" s="196" t="s">
        <v>2990</v>
      </c>
      <c r="D492" s="288">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2959</v>
      </c>
      <c r="B493" s="204" t="str">
        <f>VLOOKUP(A493,Adr!A:B,2,FALSE)</f>
        <v>Volejbalový klub Slávia UK Bratislava, o.z.</v>
      </c>
      <c r="C493" s="185" t="s">
        <v>2990</v>
      </c>
      <c r="D493" s="286">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2966</v>
      </c>
      <c r="B494" s="204" t="str">
        <f>VLOOKUP(A494,Adr!A:B,2,FALSE)</f>
        <v>Volejbalový oddiel Hit Trnava</v>
      </c>
      <c r="C494" s="169" t="s">
        <v>2990</v>
      </c>
      <c r="D494" s="287">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2140</v>
      </c>
      <c r="B495" s="204" t="str">
        <f>VLOOKUP(A495,Adr!A:B,2,FALSE)</f>
        <v>Zápasnícky klub Baník Prievidza, o. z.</v>
      </c>
      <c r="C495" s="196" t="s">
        <v>2230</v>
      </c>
      <c r="D495" s="286">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2973</v>
      </c>
      <c r="B496" s="204" t="str">
        <f>VLOOKUP(A496,Adr!A:B,2,FALSE)</f>
        <v>Zápasnícky klub Dunajská Streda, o.z.</v>
      </c>
      <c r="C496" s="185" t="s">
        <v>2990</v>
      </c>
      <c r="D496" s="286">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993</v>
      </c>
      <c r="B497" s="204" t="str">
        <f>VLOOKUP(A497,Adr!A:B,2,FALSE)</f>
        <v>Združenie šípkarských organizácií</v>
      </c>
      <c r="C497" s="185" t="s">
        <v>1187</v>
      </c>
      <c r="D497" s="286">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x14ac:dyDescent="0.15">
      <c r="A498" s="166" t="s">
        <v>999</v>
      </c>
      <c r="B498" s="204" t="str">
        <f>VLOOKUP(A498,Adr!A:B,2,FALSE)</f>
        <v>Zväz potápačov Slovenska</v>
      </c>
      <c r="C498" s="196" t="s">
        <v>1189</v>
      </c>
      <c r="D498" s="286">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x14ac:dyDescent="0.15">
      <c r="A499" s="202" t="s">
        <v>999</v>
      </c>
      <c r="B499" s="204" t="str">
        <f>VLOOKUP(A499,Adr!A:B,2,FALSE)</f>
        <v>Zväz potápačov Slovenska</v>
      </c>
      <c r="C499" s="197" t="s">
        <v>1659</v>
      </c>
      <c r="D499" s="289">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1006</v>
      </c>
      <c r="B500" s="204" t="str">
        <f>VLOOKUP(A500,Adr!A:B,2,FALSE)</f>
        <v>Zväz slovenského kolieskového korčuľovania</v>
      </c>
      <c r="C500" s="196" t="s">
        <v>1191</v>
      </c>
      <c r="D500" s="288">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1006</v>
      </c>
      <c r="B501" s="204" t="str">
        <f>VLOOKUP(A501,Adr!A:B,2,FALSE)</f>
        <v>Zväz slovenského kolieskového korčuľovania</v>
      </c>
      <c r="C501" s="196" t="s">
        <v>1660</v>
      </c>
      <c r="D501" s="288">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1013</v>
      </c>
      <c r="B502" s="204" t="str">
        <f>VLOOKUP(A502,Adr!A:B,2,FALSE)</f>
        <v>Zväz slovenského lyžovania</v>
      </c>
      <c r="C502" s="185" t="s">
        <v>1193</v>
      </c>
      <c r="D502" s="286">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15">
      <c r="A503" s="198" t="s">
        <v>1013</v>
      </c>
      <c r="B503" s="204" t="str">
        <f>VLOOKUP(A503,Adr!A:B,2,FALSE)</f>
        <v>Zväz slovenského lyžovania</v>
      </c>
      <c r="C503" s="185" t="s">
        <v>1479</v>
      </c>
      <c r="D503" s="286">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1013</v>
      </c>
      <c r="B504" s="204" t="str">
        <f>VLOOKUP(A504,Adr!A:B,2,FALSE)</f>
        <v>Zväz slovenského lyžovania</v>
      </c>
      <c r="C504" s="185" t="s">
        <v>1661</v>
      </c>
      <c r="D504" s="286">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1013</v>
      </c>
      <c r="B505" s="204" t="str">
        <f>VLOOKUP(A505,Adr!A:B,2,FALSE)</f>
        <v>Zväz slovenského lyžovania</v>
      </c>
      <c r="C505" s="196" t="s">
        <v>1662</v>
      </c>
      <c r="D505" s="288">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1013</v>
      </c>
      <c r="B506" s="204" t="str">
        <f>VLOOKUP(A506,Adr!A:B,2,FALSE)</f>
        <v>Zväz slovenského lyžovania</v>
      </c>
      <c r="C506" s="196" t="s">
        <v>1666</v>
      </c>
      <c r="D506" s="288">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1013</v>
      </c>
      <c r="B507" s="204" t="str">
        <f>VLOOKUP(A507,Adr!A:B,2,FALSE)</f>
        <v>Zväz slovenského lyžovania</v>
      </c>
      <c r="C507" s="185" t="s">
        <v>1663</v>
      </c>
      <c r="D507" s="286">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1013</v>
      </c>
      <c r="B508" s="204" t="str">
        <f>VLOOKUP(A508,Adr!A:B,2,FALSE)</f>
        <v>Zväz slovenského lyžovania</v>
      </c>
      <c r="C508" s="169" t="s">
        <v>1664</v>
      </c>
      <c r="D508" s="287">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1013</v>
      </c>
      <c r="B509" s="204" t="str">
        <f>VLOOKUP(A509,Adr!A:B,2,FALSE)</f>
        <v>Zväz slovenského lyžovania</v>
      </c>
      <c r="C509" s="196" t="s">
        <v>1665</v>
      </c>
      <c r="D509" s="288">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2150</v>
      </c>
      <c r="B510" s="204" t="str">
        <f>VLOOKUP(A510,Adr!A:B,2,FALSE)</f>
        <v>ZVÄZ ŠPORTOVEJ KYNOLÓGIE SR</v>
      </c>
      <c r="C510" s="169" t="s">
        <v>2235</v>
      </c>
      <c r="D510" s="287">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FUTBALOVÝ KLUB POLÍCIE BRATISLAVA, Ľuda Zúbka 3169/25, Bratislava  , 841 01</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1"/>
      <c r="N17" s="137" t="str">
        <f t="shared" si="0"/>
        <v xml:space="preserve">q - </v>
      </c>
      <c r="O17" s="137" t="s">
        <v>367</v>
      </c>
    </row>
    <row r="18" spans="1:16" x14ac:dyDescent="0.15">
      <c r="B18" s="193" t="s">
        <v>1275</v>
      </c>
      <c r="C18" s="142" t="str">
        <f>Spolu!C4</f>
        <v>42258014</v>
      </c>
      <c r="E18" s="147" t="s">
        <v>1276</v>
      </c>
      <c r="F18" s="281">
        <v>421947749446</v>
      </c>
      <c r="N18" s="137" t="str">
        <f t="shared" si="0"/>
        <v xml:space="preserve">r - </v>
      </c>
      <c r="O18" s="137" t="s">
        <v>368</v>
      </c>
    </row>
    <row r="19" spans="1:16" x14ac:dyDescent="0.15">
      <c r="E19" s="147" t="s">
        <v>1277</v>
      </c>
      <c r="F19" s="281">
        <v>421947749756</v>
      </c>
    </row>
    <row r="20" spans="1:16" ht="17" thickBot="1" x14ac:dyDescent="0.2">
      <c r="A20" s="139" t="s">
        <v>392</v>
      </c>
      <c r="B20" s="143">
        <f>F6</f>
        <v>0</v>
      </c>
      <c r="E20" s="208"/>
      <c r="F20" s="282"/>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Roman Adamík</cp:lastModifiedBy>
  <cp:revision/>
  <cp:lastPrinted>2025-01-23T13:30:36Z</cp:lastPrinted>
  <dcterms:created xsi:type="dcterms:W3CDTF">2017-02-20T06:20:12Z</dcterms:created>
  <dcterms:modified xsi:type="dcterms:W3CDTF">2025-11-25T11:52:41Z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